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7795" windowHeight="16320" activeTab="2"/>
  </bookViews>
  <sheets>
    <sheet name="Informace pro vyplnění" sheetId="4" r:id="rId1"/>
    <sheet name="Krycí list" sheetId="5" r:id="rId2"/>
    <sheet name="Rozpočet" sheetId="2" r:id="rId3"/>
    <sheet name="Parametry" sheetId="1" r:id="rId4"/>
  </sheets>
  <externalReferences>
    <externalReference r:id="rId5"/>
  </externalReferences>
  <definedNames>
    <definedName name="_xlnm.Print_Area" localSheetId="1">'Krycí list'!$A$1:$D$48</definedName>
    <definedName name="_xlnm.Print_Area" localSheetId="2">Rozpočet!$A$1:$H$90</definedName>
  </definedNames>
  <calcPr calcId="145621"/>
</workbook>
</file>

<file path=xl/calcChain.xml><?xml version="1.0" encoding="utf-8"?>
<calcChain xmlns="http://schemas.openxmlformats.org/spreadsheetml/2006/main">
  <c r="B6" i="5" l="1"/>
  <c r="B22" i="5"/>
  <c r="B18" i="5"/>
  <c r="C15" i="5"/>
  <c r="H89" i="2" l="1"/>
  <c r="E89" i="2"/>
  <c r="H87" i="2"/>
  <c r="E87" i="2"/>
  <c r="H85" i="2"/>
  <c r="E85" i="2"/>
  <c r="H84" i="2"/>
  <c r="E84" i="2"/>
  <c r="H82" i="2"/>
  <c r="E82" i="2"/>
  <c r="H80" i="2"/>
  <c r="E80" i="2"/>
  <c r="H78" i="2"/>
  <c r="E78" i="2"/>
  <c r="H76" i="2"/>
  <c r="E76" i="2"/>
  <c r="H75" i="2"/>
  <c r="E75" i="2"/>
  <c r="H73" i="2"/>
  <c r="E73" i="2"/>
  <c r="H71" i="2"/>
  <c r="E71" i="2"/>
  <c r="H69" i="2"/>
  <c r="E69" i="2"/>
  <c r="H67" i="2"/>
  <c r="E67" i="2"/>
  <c r="H65" i="2"/>
  <c r="E65" i="2"/>
  <c r="H63" i="2"/>
  <c r="E63" i="2"/>
  <c r="H60" i="2"/>
  <c r="E60" i="2"/>
  <c r="H58" i="2"/>
  <c r="E58" i="2"/>
  <c r="H56" i="2"/>
  <c r="E56" i="2"/>
  <c r="H54" i="2"/>
  <c r="E54" i="2"/>
  <c r="H49" i="2"/>
  <c r="E49" i="2"/>
  <c r="H48" i="2"/>
  <c r="E48" i="2"/>
  <c r="H45" i="2"/>
  <c r="E45" i="2"/>
  <c r="H44" i="2"/>
  <c r="E44" i="2"/>
  <c r="H43" i="2"/>
  <c r="E43" i="2"/>
  <c r="H42" i="2"/>
  <c r="E42" i="2"/>
  <c r="H41" i="2"/>
  <c r="E41" i="2"/>
  <c r="H39" i="2"/>
  <c r="E39" i="2"/>
  <c r="H38" i="2"/>
  <c r="E38" i="2"/>
  <c r="H36" i="2"/>
  <c r="E36" i="2"/>
  <c r="H35" i="2"/>
  <c r="E35" i="2"/>
  <c r="H33" i="2"/>
  <c r="E33" i="2"/>
  <c r="H31" i="2"/>
  <c r="E31" i="2"/>
  <c r="H29" i="2"/>
  <c r="E29" i="2"/>
  <c r="H28" i="2"/>
  <c r="E28" i="2"/>
  <c r="H26" i="2"/>
  <c r="E26" i="2"/>
  <c r="H24" i="2"/>
  <c r="E24" i="2"/>
  <c r="H22" i="2"/>
  <c r="E22" i="2"/>
  <c r="H20" i="2"/>
  <c r="E20" i="2"/>
  <c r="H18" i="2"/>
  <c r="E18" i="2"/>
  <c r="H16" i="2"/>
  <c r="E16" i="2"/>
  <c r="H14" i="2"/>
  <c r="E14" i="2"/>
  <c r="H12" i="2"/>
  <c r="E12" i="2"/>
  <c r="H11" i="2"/>
  <c r="E11" i="2"/>
  <c r="H9" i="2"/>
  <c r="E9" i="2"/>
  <c r="H8" i="2"/>
  <c r="E8" i="2"/>
  <c r="H6" i="2"/>
  <c r="E6" i="2"/>
  <c r="H90" i="2" l="1"/>
  <c r="E90" i="2"/>
  <c r="H51" i="2"/>
  <c r="C17" i="5" s="1"/>
  <c r="I3" i="2"/>
  <c r="E50" i="2" s="1"/>
  <c r="E51" i="2" s="1"/>
  <c r="C16" i="5" s="1"/>
  <c r="C20" i="5" l="1"/>
  <c r="C21" i="5" s="1"/>
  <c r="C19" i="5"/>
  <c r="C18" i="5"/>
  <c r="C22" i="5" l="1"/>
  <c r="C23" i="5" s="1"/>
  <c r="C26" i="5" l="1"/>
  <c r="C25" i="5"/>
  <c r="C28" i="5" l="1"/>
  <c r="B29" i="5" s="1"/>
  <c r="C29" i="5" s="1"/>
  <c r="C30" i="5" s="1"/>
</calcChain>
</file>

<file path=xl/sharedStrings.xml><?xml version="1.0" encoding="utf-8"?>
<sst xmlns="http://schemas.openxmlformats.org/spreadsheetml/2006/main" count="350" uniqueCount="176">
  <si>
    <t>Název</t>
  </si>
  <si>
    <t>Hodnota</t>
  </si>
  <si>
    <t>Nadpis rekapitulace</t>
  </si>
  <si>
    <t>Seznam prací a dodávek elektrotechnických zařízení</t>
  </si>
  <si>
    <t>Akce</t>
  </si>
  <si>
    <t>Nasvětlení přechodů pro chodce v Uherském Brodě</t>
  </si>
  <si>
    <t>Projekt</t>
  </si>
  <si>
    <t>SOI 01 - Přechod v Havřicích, ulice Brodská</t>
  </si>
  <si>
    <t>Investor</t>
  </si>
  <si>
    <t>Město Uherský Brod</t>
  </si>
  <si>
    <t>Z. č.</t>
  </si>
  <si>
    <t>12-3/2018</t>
  </si>
  <si>
    <t>A. č.</t>
  </si>
  <si>
    <t/>
  </si>
  <si>
    <t>Smlouva</t>
  </si>
  <si>
    <t>Vypracoval</t>
  </si>
  <si>
    <t>Ing. Stanislav Bršlica</t>
  </si>
  <si>
    <t>Kontroloval</t>
  </si>
  <si>
    <t>Ing. St. Bršlica</t>
  </si>
  <si>
    <t>Datum</t>
  </si>
  <si>
    <t>01.08.2019</t>
  </si>
  <si>
    <t>Zpracovatel</t>
  </si>
  <si>
    <t>CÚ</t>
  </si>
  <si>
    <t>Poznámka</t>
  </si>
  <si>
    <t>Uvedené ceny jsou v Kč a nezahrnují DPH, pokud to není uvedeno.</t>
  </si>
  <si>
    <t>Mj</t>
  </si>
  <si>
    <t>Počet</t>
  </si>
  <si>
    <t>Materiál</t>
  </si>
  <si>
    <t>Materiál celkem</t>
  </si>
  <si>
    <t>Montážní položka</t>
  </si>
  <si>
    <t>Montáž</t>
  </si>
  <si>
    <t>Montáž celkem</t>
  </si>
  <si>
    <t>Elektromontáže</t>
  </si>
  <si>
    <t>KABEL SILOVÝ,IZOLACE PVC S VODIČEM PE</t>
  </si>
  <si>
    <t>CYKY-J 3x1.5 mm2 , pevně</t>
  </si>
  <si>
    <t>m</t>
  </si>
  <si>
    <t>CYKY-J 4x10 mm2 , pevně</t>
  </si>
  <si>
    <t>UKONČENÍ Cu KABELŮ  DO</t>
  </si>
  <si>
    <t xml:space="preserve"> 5x4 mm2</t>
  </si>
  <si>
    <t>ks</t>
  </si>
  <si>
    <t xml:space="preserve"> 4x10 mm2</t>
  </si>
  <si>
    <t>Montáž svítidel výbojkových se zapojením vodičů, průmyslových nebo venkovních</t>
  </si>
  <si>
    <t xml:space="preserve"> na výložník</t>
  </si>
  <si>
    <t>202013</t>
  </si>
  <si>
    <t>SVÍTIDLA VEŘEJNÉHO OSVĚTLENÍ LED</t>
  </si>
  <si>
    <t>OMS 10 MEGIN M2 L18 LED 122W 13650lm 740, s možností regulace stmívání</t>
  </si>
  <si>
    <t>Montáž stožárů osvětlení bez zemních prací ostatních</t>
  </si>
  <si>
    <t xml:space="preserve"> do 12 m</t>
  </si>
  <si>
    <t>204011</t>
  </si>
  <si>
    <t>STOŽÁR PRO OSVĚTLENÍ PŘECHODU PRO CHODCE</t>
  </si>
  <si>
    <t>Stožár pro osvětlení přechodu pro chodce STP 6 - C, 6m, s termoplast. povlakem</t>
  </si>
  <si>
    <t>Montáž výložníků osvětlení jednoramenných sloupových, hmotnosti</t>
  </si>
  <si>
    <t xml:space="preserve"> do 35 kg</t>
  </si>
  <si>
    <t>204103</t>
  </si>
  <si>
    <t>VÝLOŽNÍK JEDNORAMENNÝ</t>
  </si>
  <si>
    <t>Výložník UD 1 - 4000/C, 4,0m</t>
  </si>
  <si>
    <t>Montáž elektovýzbroje stožárů</t>
  </si>
  <si>
    <t xml:space="preserve"> 1 okruh</t>
  </si>
  <si>
    <t>204201</t>
  </si>
  <si>
    <t>STOŽÁROVÁ VÝZBROJ</t>
  </si>
  <si>
    <t>SV SV 9.10.4</t>
  </si>
  <si>
    <t>IS504033-- Pojistka závitová D01/10A</t>
  </si>
  <si>
    <t>OCELOVÝ PÁSEK POZINKOVANÝ</t>
  </si>
  <si>
    <t>Páska 30x4 páska 30x4 (0,95 kg/m), pevně</t>
  </si>
  <si>
    <t>OCELOVÝ DRÁT POZINKOVANÝ</t>
  </si>
  <si>
    <t>Drát 8 drát ø 8mm(0,40kg/m), pevně</t>
  </si>
  <si>
    <t>SVORKA HROMOSVODNÍ,UZEMŇOVACÍ</t>
  </si>
  <si>
    <t>SP připojovací</t>
  </si>
  <si>
    <t>SR 3b svorka páska-drát</t>
  </si>
  <si>
    <t>MONTÁŽNÍ PRÁCE</t>
  </si>
  <si>
    <t xml:space="preserve"> Tvarování mont.dílu</t>
  </si>
  <si>
    <t>220431</t>
  </si>
  <si>
    <t xml:space="preserve"> Ochrana zemniče proti korozi</t>
  </si>
  <si>
    <t>220459</t>
  </si>
  <si>
    <t>HODINOVE ZUCTOVACI SAZBY</t>
  </si>
  <si>
    <t xml:space="preserve"> Napojeni na stavajici zarizeni</t>
  </si>
  <si>
    <t>hod</t>
  </si>
  <si>
    <t xml:space="preserve"> Zabezpeceni pracoviste</t>
  </si>
  <si>
    <t xml:space="preserve"> Zkusebni provoz</t>
  </si>
  <si>
    <t xml:space="preserve"> Vytyčení inž. sítí</t>
  </si>
  <si>
    <t>kmpl.</t>
  </si>
  <si>
    <t xml:space="preserve"> Dokumentace skutečného provedení, vč. geodet. zaměření</t>
  </si>
  <si>
    <t>PROVEDENI REVIZNICH ZKOUSEK</t>
  </si>
  <si>
    <t>DLE CSN 331500</t>
  </si>
  <si>
    <t xml:space="preserve"> Revizni technik</t>
  </si>
  <si>
    <t xml:space="preserve"> Spoluprace s reviz.technikem</t>
  </si>
  <si>
    <t>Podružný materiál</t>
  </si>
  <si>
    <t>Elektromontáže - celkem</t>
  </si>
  <si>
    <t>Zemní práce</t>
  </si>
  <si>
    <t>VYTÝČENÍ TRATI</t>
  </si>
  <si>
    <t xml:space="preserve"> Kabelové vedení v zastaveném prostoru</t>
  </si>
  <si>
    <t>km</t>
  </si>
  <si>
    <t>SEJMUTÍ DRNU</t>
  </si>
  <si>
    <t xml:space="preserve"> Nářez drnu,naložení,odvoz</t>
  </si>
  <si>
    <t>m2</t>
  </si>
  <si>
    <t>ODSTRANĚNÍ DŘEVITÉHO POROSTU</t>
  </si>
  <si>
    <t xml:space="preserve"> Porost tvrdý, hustý</t>
  </si>
  <si>
    <t>VYTRHÁNÍ DLAŽBY</t>
  </si>
  <si>
    <t xml:space="preserve"> Betonové dlaždice, spáry nezalité</t>
  </si>
  <si>
    <t>JÁMA PRO STOŽÁRY VER.OSVĚTLENÍ</t>
  </si>
  <si>
    <t>O OBJEMU DO 2 m3</t>
  </si>
  <si>
    <t xml:space="preserve"> Zemina třídy 4,ručně</t>
  </si>
  <si>
    <t>m3</t>
  </si>
  <si>
    <t>ZÁKLAD Z PROSTÉHO BETONU</t>
  </si>
  <si>
    <t xml:space="preserve"> Do bednění</t>
  </si>
  <si>
    <t>ODVOZ ZEMINY</t>
  </si>
  <si>
    <t xml:space="preserve"> Naložení,rozhoz,úprava povrchu</t>
  </si>
  <si>
    <t>HLOUBENÍ KABELOVÉ RÝHY</t>
  </si>
  <si>
    <t xml:space="preserve"> Zemina třídy 4, šíře 350mm,hloubka 800mm</t>
  </si>
  <si>
    <t>ZŘÍZENÍ KABELOVÉHO LOŽE</t>
  </si>
  <si>
    <t xml:space="preserve"> Z kopaného písku, bez zakrytí, šíře do 65cm,tloušťka 10cm</t>
  </si>
  <si>
    <t>FOLIE VÝSTRAŽNÁ Z PVC</t>
  </si>
  <si>
    <t xml:space="preserve"> Do šířky 35cm</t>
  </si>
  <si>
    <t>KABELOVÝ PROSTUP - ŘÍZENÝ PROTLAK</t>
  </si>
  <si>
    <t xml:space="preserve"> Zemní řízený protlak, světlost do 130 mm, chránička D110mm</t>
  </si>
  <si>
    <t xml:space="preserve"> Startovací jáma 2x1,5m</t>
  </si>
  <si>
    <t>KABELOVÝ PROSTUP Z PVC TRUBKY</t>
  </si>
  <si>
    <t xml:space="preserve"> Světlost do 110 mm</t>
  </si>
  <si>
    <t>ZÁHOZ KABELOVÉ RÝHY</t>
  </si>
  <si>
    <t xml:space="preserve"> Zemina třídy 4, šíře 35mm,hloubka 800mm</t>
  </si>
  <si>
    <t xml:space="preserve"> Do vzdálenosti 1 km</t>
  </si>
  <si>
    <t xml:space="preserve"> Za každý další km</t>
  </si>
  <si>
    <t>ÚPRAVA POVRCHU</t>
  </si>
  <si>
    <t xml:space="preserve"> Položeni drnu</t>
  </si>
  <si>
    <t>POLOŽENÍ DLAŽBY</t>
  </si>
  <si>
    <t>Zemní práce - celkem</t>
  </si>
  <si>
    <t>Základní náklady</t>
  </si>
  <si>
    <t>Montáž - materiál</t>
  </si>
  <si>
    <t>Montáž - práce</t>
  </si>
  <si>
    <t>Mezisoučet 1</t>
  </si>
  <si>
    <t>PPV 6,00% z montáže: materiál + práce</t>
  </si>
  <si>
    <t>PPV 1,00% z nátěrů a zemních prací</t>
  </si>
  <si>
    <t>Mezisoučet 2</t>
  </si>
  <si>
    <t>Základní náklady celkem</t>
  </si>
  <si>
    <t>GZS 3,25% z pravé strany mezisoučtu 2</t>
  </si>
  <si>
    <t>Náklady celkem</t>
  </si>
  <si>
    <t>Základ a hodnota DPH 21%</t>
  </si>
  <si>
    <t>Náklady celkem s DPH</t>
  </si>
  <si>
    <t>KŘIŽOVATKA SE SILOVÝM KABELEM</t>
  </si>
  <si>
    <t xml:space="preserve"> Položení bet.žlabu vč.zakrytí</t>
  </si>
  <si>
    <t>OHEBNÁ CHRÁNIČKA KOPOFLEX</t>
  </si>
  <si>
    <t>KF09110 světlost 94 mm, pevně</t>
  </si>
  <si>
    <t>PODMÍNKY PRO ZPRACOVÁNÍ NABÍDKOVÉ CENY</t>
  </si>
  <si>
    <t>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</si>
  <si>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        
Předpokládá se, že dodavatel před zpracováním cenové nabídky pečlivě prostuduje všechny pokyny a podmínky pro zpracování nabídkové ceny obsažené v zadávacích podmínkách a bude se jimi při zpracování nabídkové ceny řídit.</t>
  </si>
  <si>
    <t xml:space="preserve">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        </t>
  </si>
  <si>
    <r>
      <t xml:space="preserve">V uvedené specifikaci zařízení jsou uvedené typy výrobků a zařízení jako příklad určující minimální mez standardu výrobků. Tato specifikace materiálu byla vypracována na základě znalostí a podkladů známých v době jejího zhotovení. Ze strany projektanta není námitek v případě záměny výrobků, které jsou uvedeny v projektu za předpokladu, že budou dodrženy veškeré standardy a technické parametry, zejména budou dodrženy </t>
    </r>
    <r>
      <rPr>
        <b/>
        <sz val="10"/>
        <rFont val="Arial"/>
        <family val="2"/>
        <charset val="238"/>
      </rPr>
      <t>Standarty veřejného osvětlení města Uherský Brod</t>
    </r>
    <r>
      <rPr>
        <sz val="10"/>
        <rFont val="Arial"/>
        <family val="2"/>
        <charset val="238"/>
      </rPr>
      <t>, které předepisují specifikaci svítidel, které jsou objednatelem vyžadována, technické specifikace rozvaděčů, typy používaných stožárů a dále hlučnost, výkon, váha a rozměry jsou hodnoty maximální. Záměně výrobků musí předcházet vzorkování a odsouhlasení od investora. Dále při záměně výrobků je nutno dořešit či prověřit veškeré vazby na navazující profese. Dokumentace tvoří jeden celek a je nutno, zvláště při stanovení ceny, se s ní komplexně seznámit. Tato dokumentace je dokumentací pro výběr dodavatele a nenahrazuje dokumentaci prováděcí a dodavatelskou.</t>
    </r>
  </si>
  <si>
    <t>Ostatní podmínky vztahující se ke zpracování nabídkové ceny jsou uvedeny v zadávací dokumentaci.</t>
  </si>
  <si>
    <t>Standardy veřejného osvětlení města Uherský Brod</t>
  </si>
  <si>
    <t>https://www.ub.cz/dokumenty/Standardy-verejneho-osvetleni-mesta-Uhersky-Brod</t>
  </si>
  <si>
    <t>Seznam prací a dodávek elektrotechnických zařízení - nabídkový rozpočet</t>
  </si>
  <si>
    <t>Stavba:</t>
  </si>
  <si>
    <t>Z. č.:</t>
  </si>
  <si>
    <t>A. č.:</t>
  </si>
  <si>
    <t>Investor:</t>
  </si>
  <si>
    <t>Město Uherský Brod, Masarykovo nám. 100, 68801 Uherský Brod, IČ:00291463</t>
  </si>
  <si>
    <t>Smlouva:</t>
  </si>
  <si>
    <t>Zpracovatel:</t>
  </si>
  <si>
    <t>IČ:</t>
  </si>
  <si>
    <t>DIČ:</t>
  </si>
  <si>
    <t>Datum:</t>
  </si>
  <si>
    <t>Projektovou dokumentaci vypracoval:</t>
  </si>
  <si>
    <t>Při zpracování nabídky je nutné vycházet ze všech částí dokumentace (zadávací dokumenty, technické zprávy, výkresové dokumentace a specifikace materiálu). Povinností dodavatele je překontrolovat specifikaci materiálu a případný chybějící materiál nebo výkony doplnit a ocenit. Součástí ceny musí být veškeré náklady, aby cena byla konečná a zahrnovala celou dodávku a montáž akce. Dodávka akce se předpokládá včetně dopravy na stavbu a místo určení, kompletní montáže, veškerého souvisejícího doplňkového, podružného a montážního materiálu tak, aby celé zařízení bylo funkční a splňovalo všechny předpisy, které se na ně vztahují.</t>
  </si>
  <si>
    <t>Součástí ceny (zahrnuto v jednotkových cenách - pokud není uvedeno v samostaté položce) je mimo jiné: jiné materiály, montáž atd. neuvedené samostatně, ale které je nutné zahrnout do celkového rozsahu prací podle výkresů a praxe dodavatele, stavební přípomoce, požární zatěsnění prostupů potrubí při průchodu požárními úseky, montáž, demontáž a udržování montážního lešení s pracovními podlážkami včetně těch nad 2 m výšky, přesun hmot a suti, uložení suti na skládku vč. poplatku, doprava, zpevněné montážní plochy, veškeré pomocné nosné konstrukce, štítky pro řádné a trvalé značení komponent, závěsy, nátěry, materiály a práce nezbytné z důvodu koordinace s ostatními profesemi, speciální nářadí a nástroje,</t>
  </si>
  <si>
    <t>speciální opatření při provádění prací,  náklady související s výstavbou v zimním období, průběžný úklid staveniště a přilehlých komunikací, likvidace odpadů, dočasná dopravní omezení apod. a jakékoliv další prvky, zařízení, práce a pomocné materiály, neuvedené v tomto soupisu výkonů, které jsou ale nezbytně nutné k dodání, instalaci, dokončení a provozování díla které je provedeno řádně a je plně funkční a je v souladu s projektovou dokumentací a se zákony a předpisy platnými v České republice.</t>
  </si>
  <si>
    <t>Ostatní náklady</t>
  </si>
  <si>
    <t>VRN</t>
  </si>
  <si>
    <r>
      <rPr>
        <sz val="8"/>
        <rFont val="Arial"/>
        <family val="2"/>
        <charset val="238"/>
      </rPr>
      <t xml:space="preserve">V Uherském Brodě                                                                 dne:    </t>
    </r>
    <r>
      <rPr>
        <sz val="10"/>
        <rFont val="Arial"/>
        <family val="2"/>
        <charset val="238"/>
      </rPr>
      <t xml:space="preserve">       </t>
    </r>
  </si>
  <si>
    <t>Zhotovitel:                                                       Objednatel:</t>
  </si>
  <si>
    <t xml:space="preserve">                       jednatel                                                       </t>
  </si>
  <si>
    <t>Dodav. Dokum. 1,00% z mezisoučtu 2</t>
  </si>
  <si>
    <t>Nabídkový rozpočet</t>
  </si>
  <si>
    <t>Nasvětlení přechodů pro chodce</t>
  </si>
  <si>
    <t>Stavební objekt:</t>
  </si>
  <si>
    <t>SOI - ul. Brodská</t>
  </si>
  <si>
    <t>Nasvětlení přechodu pro choce, SOI 01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</si>
</sst>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00"/>
  </numFmts>
  <fonts count="22" x14ac:knownFonts="1">
    <font>
      <sz val="11"/>
      <color theme="1"/>
      <name val="Calibri"/>
      <family val="2"/>
      <charset val="238"/>
      <scheme val="minor"/>
    </font>
    <font>
      <sz val="9"/>
      <color rgb="FF000000"/>
      <name val="Arial"/>
      <family val="2"/>
      <charset val="238"/>
    </font>
    <font>
      <b/>
      <sz val="11"/>
      <color rgb="FF000000"/>
      <name val="Arial"/>
      <family val="2"/>
      <charset val="238"/>
    </font>
    <font>
      <b/>
      <sz val="10"/>
      <color rgb="FF000000"/>
      <name val="Arial"/>
      <family val="2"/>
      <charset val="238"/>
    </font>
    <font>
      <b/>
      <sz val="9"/>
      <color rgb="FF000000"/>
      <name val="Arial"/>
      <family val="2"/>
      <charset val="238"/>
    </font>
    <font>
      <i/>
      <sz val="10"/>
      <color rgb="FF000000"/>
      <name val="Arial"/>
      <family val="2"/>
      <charset val="238"/>
    </font>
    <font>
      <b/>
      <sz val="11"/>
      <color theme="1"/>
      <name val="Calibri"/>
      <family val="2"/>
      <charset val="238"/>
      <scheme val="minor"/>
    </font>
    <font>
      <sz val="10"/>
      <name val="Arial"/>
      <family val="2"/>
      <charset val="238"/>
    </font>
    <font>
      <sz val="11"/>
      <color theme="1"/>
      <name val="Calibri"/>
      <family val="2"/>
      <charset val="238"/>
    </font>
    <font>
      <sz val="10"/>
      <name val="Arial CE"/>
      <charset val="238"/>
    </font>
    <font>
      <b/>
      <sz val="10"/>
      <name val="Arial"/>
      <family val="2"/>
      <charset val="238"/>
    </font>
    <font>
      <u/>
      <sz val="10"/>
      <name val="Arial"/>
      <family val="2"/>
      <charset val="238"/>
    </font>
    <font>
      <u/>
      <sz val="11"/>
      <color rgb="FF0000FF"/>
      <name val="Calibri"/>
      <family val="2"/>
      <charset val="238"/>
      <scheme val="minor"/>
    </font>
    <font>
      <u/>
      <sz val="11"/>
      <color rgb="FF0000FF"/>
      <name val="Calibri"/>
      <family val="2"/>
      <charset val="238"/>
    </font>
    <font>
      <b/>
      <sz val="11"/>
      <color rgb="FF000000"/>
      <name val="Segoe UI"/>
      <family val="2"/>
      <charset val="238"/>
    </font>
    <font>
      <b/>
      <sz val="10"/>
      <color rgb="FF000000"/>
      <name val="Segoe UI"/>
      <family val="2"/>
      <charset val="238"/>
    </font>
    <font>
      <sz val="10"/>
      <name val="Arial"/>
      <charset val="238"/>
    </font>
    <font>
      <b/>
      <sz val="11"/>
      <name val="Arial"/>
      <family val="2"/>
      <charset val="238"/>
    </font>
    <font>
      <sz val="8"/>
      <name val="Arial"/>
      <family val="2"/>
      <charset val="238"/>
    </font>
    <font>
      <b/>
      <sz val="10"/>
      <name val="Arial CE"/>
      <charset val="238"/>
    </font>
    <font>
      <sz val="11"/>
      <color theme="0"/>
      <name val="Calibri"/>
      <family val="2"/>
      <charset val="238"/>
    </font>
    <font>
      <b/>
      <sz val="10"/>
      <color theme="0"/>
      <name val="Arial"/>
      <family val="2"/>
      <charset val="238"/>
    </font>
  </fonts>
  <fills count="7">
    <fill>
      <patternFill patternType="none"/>
    </fill>
    <fill>
      <patternFill patternType="gray125"/>
    </fill>
    <fill>
      <patternFill patternType="solid">
        <fgColor theme="3" tint="0.79998168889431442"/>
        <bgColor indexed="64"/>
      </patternFill>
    </fill>
    <fill>
      <patternFill patternType="solid">
        <fgColor rgb="FFCCFFFF"/>
        <bgColor rgb="FF000000"/>
      </patternFill>
    </fill>
    <fill>
      <patternFill patternType="solid">
        <fgColor rgb="FFCCFFCC"/>
        <bgColor rgb="FF000000"/>
      </patternFill>
    </fill>
    <fill>
      <patternFill patternType="solid">
        <fgColor rgb="FFC5D9F1"/>
        <bgColor rgb="FF000000"/>
      </patternFill>
    </fill>
    <fill>
      <patternFill patternType="solid">
        <fgColor theme="0" tint="-0.14999847407452621"/>
        <bgColor indexed="64"/>
      </patternFill>
    </fill>
  </fills>
  <borders count="23">
    <border>
      <left/>
      <right/>
      <top/>
      <bottom/>
      <diagonal/>
    </border>
    <border>
      <left style="thin">
        <color rgb="FFC0C0C0"/>
      </left>
      <right style="thin">
        <color rgb="FFC0C0C0"/>
      </right>
      <top style="thin">
        <color rgb="FFC0C0C0"/>
      </top>
      <bottom style="thin">
        <color rgb="FFC0C0C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9" fillId="0" borderId="0"/>
    <xf numFmtId="0" fontId="12" fillId="0" borderId="0" applyNumberFormat="0" applyFill="0" applyBorder="0" applyAlignment="0" applyProtection="0"/>
  </cellStyleXfs>
  <cellXfs count="114">
    <xf numFmtId="0" fontId="0" fillId="0" borderId="0" xfId="0"/>
    <xf numFmtId="49" fontId="0" fillId="0" borderId="0" xfId="0" applyNumberFormat="1"/>
    <xf numFmtId="0" fontId="0" fillId="0" borderId="0" xfId="0" applyProtection="1"/>
    <xf numFmtId="4" fontId="0" fillId="0" borderId="0" xfId="0" applyNumberFormat="1"/>
    <xf numFmtId="0" fontId="0" fillId="0" borderId="1" xfId="0" applyBorder="1"/>
    <xf numFmtId="49" fontId="1" fillId="0" borderId="1" xfId="0" applyNumberFormat="1" applyFont="1" applyFill="1" applyBorder="1" applyAlignment="1">
      <alignment horizontal="left"/>
    </xf>
    <xf numFmtId="49" fontId="2" fillId="0" borderId="1" xfId="0" applyNumberFormat="1" applyFont="1" applyFill="1" applyBorder="1" applyAlignment="1">
      <alignment horizontal="left"/>
    </xf>
    <xf numFmtId="49" fontId="3" fillId="0" borderId="1" xfId="0" applyNumberFormat="1" applyFont="1" applyFill="1" applyBorder="1" applyAlignment="1">
      <alignment horizontal="left"/>
    </xf>
    <xf numFmtId="49" fontId="4" fillId="0" borderId="1" xfId="0" applyNumberFormat="1" applyFont="1" applyFill="1" applyBorder="1" applyAlignment="1">
      <alignment horizontal="left"/>
    </xf>
    <xf numFmtId="49" fontId="1" fillId="0" borderId="1" xfId="0" applyNumberFormat="1" applyFont="1" applyFill="1" applyBorder="1" applyAlignment="1">
      <alignment horizontal="left" wrapText="1"/>
    </xf>
    <xf numFmtId="49" fontId="0" fillId="0" borderId="0" xfId="0" applyNumberFormat="1" applyFill="1"/>
    <xf numFmtId="4" fontId="1" fillId="0" borderId="1" xfId="0" applyNumberFormat="1" applyFont="1" applyFill="1" applyBorder="1" applyAlignment="1">
      <alignment horizontal="left"/>
    </xf>
    <xf numFmtId="4" fontId="1" fillId="0" borderId="1" xfId="0" applyNumberFormat="1" applyFont="1" applyFill="1" applyBorder="1" applyAlignment="1">
      <alignment horizontal="right"/>
    </xf>
    <xf numFmtId="4" fontId="2" fillId="0" borderId="1" xfId="0" applyNumberFormat="1" applyFont="1" applyFill="1" applyBorder="1" applyAlignment="1">
      <alignment horizontal="right"/>
    </xf>
    <xf numFmtId="49" fontId="5" fillId="0" borderId="1" xfId="0" applyNumberFormat="1" applyFont="1" applyFill="1" applyBorder="1" applyAlignment="1">
      <alignment horizontal="left"/>
    </xf>
    <xf numFmtId="4" fontId="5" fillId="0" borderId="1" xfId="0" applyNumberFormat="1" applyFont="1" applyFill="1" applyBorder="1" applyAlignment="1">
      <alignment horizontal="right"/>
    </xf>
    <xf numFmtId="49" fontId="2" fillId="0" borderId="1" xfId="0" applyNumberFormat="1" applyFont="1" applyFill="1" applyBorder="1" applyAlignment="1">
      <alignment horizontal="left" wrapText="1"/>
    </xf>
    <xf numFmtId="49" fontId="5" fillId="0" borderId="1" xfId="0" applyNumberFormat="1" applyFont="1" applyFill="1" applyBorder="1" applyAlignment="1">
      <alignment horizontal="left" wrapText="1"/>
    </xf>
    <xf numFmtId="49" fontId="0" fillId="0" borderId="0" xfId="0" applyNumberFormat="1" applyAlignment="1">
      <alignment wrapText="1"/>
    </xf>
    <xf numFmtId="4" fontId="1" fillId="2" borderId="1" xfId="0" applyNumberFormat="1" applyFont="1" applyFill="1" applyBorder="1" applyAlignment="1" applyProtection="1">
      <alignment horizontal="right"/>
      <protection locked="0"/>
    </xf>
    <xf numFmtId="0" fontId="8" fillId="0" borderId="0" xfId="0" applyFont="1" applyFill="1" applyBorder="1"/>
    <xf numFmtId="0" fontId="11" fillId="0" borderId="0" xfId="0" applyFont="1" applyFill="1" applyBorder="1"/>
    <xf numFmtId="0" fontId="13" fillId="0" borderId="0" xfId="2" applyFont="1" applyFill="1" applyBorder="1"/>
    <xf numFmtId="164" fontId="8" fillId="0" borderId="0" xfId="0" applyNumberFormat="1" applyFont="1" applyFill="1" applyBorder="1" applyAlignment="1">
      <alignment horizontal="center" vertical="center"/>
    </xf>
    <xf numFmtId="0" fontId="15" fillId="4" borderId="5" xfId="0" applyNumberFormat="1" applyFont="1" applyFill="1" applyBorder="1" applyAlignment="1">
      <alignment horizontal="left" vertical="center" wrapText="1"/>
    </xf>
    <xf numFmtId="1" fontId="15" fillId="4" borderId="6" xfId="0" applyNumberFormat="1" applyFont="1" applyFill="1" applyBorder="1" applyAlignment="1">
      <alignment horizontal="left" vertical="center" wrapText="1"/>
    </xf>
    <xf numFmtId="0" fontId="15" fillId="4" borderId="6" xfId="0" applyNumberFormat="1" applyFont="1" applyFill="1" applyBorder="1" applyAlignment="1">
      <alignment horizontal="left" vertical="center" wrapText="1"/>
    </xf>
    <xf numFmtId="164" fontId="15" fillId="4" borderId="7" xfId="0" applyNumberFormat="1" applyFont="1" applyFill="1" applyBorder="1" applyAlignment="1">
      <alignment horizontal="left" vertical="center" wrapText="1"/>
    </xf>
    <xf numFmtId="164" fontId="8" fillId="0" borderId="0" xfId="0" applyNumberFormat="1" applyFont="1" applyFill="1" applyBorder="1" applyAlignment="1">
      <alignment horizontal="right" vertical="center"/>
    </xf>
    <xf numFmtId="0" fontId="15" fillId="5" borderId="8" xfId="0" applyFont="1" applyFill="1" applyBorder="1" applyAlignment="1" applyProtection="1">
      <alignment horizontal="left" wrapText="1"/>
      <protection locked="0"/>
    </xf>
    <xf numFmtId="0" fontId="15" fillId="5" borderId="6" xfId="0" applyFont="1" applyFill="1" applyBorder="1" applyAlignment="1" applyProtection="1">
      <alignment horizontal="left" wrapText="1"/>
      <protection locked="0"/>
    </xf>
    <xf numFmtId="0" fontId="15" fillId="5" borderId="7" xfId="0" applyFont="1" applyFill="1" applyBorder="1" applyAlignment="1" applyProtection="1">
      <alignment horizontal="left" wrapText="1"/>
      <protection locked="0"/>
    </xf>
    <xf numFmtId="0" fontId="8" fillId="0" borderId="12" xfId="0" applyFont="1" applyFill="1" applyBorder="1" applyAlignment="1">
      <alignment wrapText="1"/>
    </xf>
    <xf numFmtId="0" fontId="8" fillId="0" borderId="13" xfId="0" applyFont="1" applyFill="1" applyBorder="1" applyAlignment="1">
      <alignment wrapText="1"/>
    </xf>
    <xf numFmtId="0" fontId="8" fillId="0" borderId="14" xfId="0" applyFont="1" applyFill="1" applyBorder="1" applyAlignment="1">
      <alignment wrapText="1"/>
    </xf>
    <xf numFmtId="0" fontId="8" fillId="0" borderId="15" xfId="0" applyFont="1" applyFill="1" applyBorder="1" applyAlignment="1">
      <alignment wrapText="1"/>
    </xf>
    <xf numFmtId="0" fontId="8" fillId="0" borderId="16" xfId="0" applyFont="1" applyFill="1" applyBorder="1" applyAlignment="1">
      <alignment wrapText="1"/>
    </xf>
    <xf numFmtId="0" fontId="8" fillId="0" borderId="17" xfId="0" applyFont="1" applyFill="1" applyBorder="1" applyAlignment="1">
      <alignment wrapText="1"/>
    </xf>
    <xf numFmtId="0" fontId="10" fillId="4" borderId="5" xfId="0" applyFont="1" applyFill="1" applyBorder="1" applyAlignment="1">
      <alignment wrapText="1"/>
    </xf>
    <xf numFmtId="164" fontId="8" fillId="4" borderId="6" xfId="0" applyNumberFormat="1" applyFont="1" applyFill="1" applyBorder="1" applyAlignment="1">
      <alignment horizontal="center" wrapText="1"/>
    </xf>
    <xf numFmtId="0" fontId="8" fillId="4" borderId="7" xfId="0" applyFont="1" applyFill="1" applyBorder="1" applyAlignment="1">
      <alignment wrapText="1"/>
    </xf>
    <xf numFmtId="0" fontId="8" fillId="0" borderId="5" xfId="0" applyFont="1" applyFill="1" applyBorder="1" applyAlignment="1">
      <alignment wrapText="1"/>
    </xf>
    <xf numFmtId="164" fontId="8" fillId="0" borderId="6" xfId="0" applyNumberFormat="1" applyFont="1" applyFill="1" applyBorder="1" applyAlignment="1">
      <alignment horizontal="center" wrapText="1"/>
    </xf>
    <xf numFmtId="0" fontId="8" fillId="0" borderId="7" xfId="0" applyFont="1" applyFill="1" applyBorder="1" applyAlignment="1">
      <alignment wrapText="1"/>
    </xf>
    <xf numFmtId="0" fontId="10" fillId="0" borderId="5" xfId="0" applyFont="1" applyFill="1" applyBorder="1" applyAlignment="1">
      <alignment wrapText="1"/>
    </xf>
    <xf numFmtId="164" fontId="10" fillId="0" borderId="6" xfId="0" applyNumberFormat="1" applyFont="1" applyFill="1" applyBorder="1" applyAlignment="1">
      <alignment horizontal="center" wrapText="1"/>
    </xf>
    <xf numFmtId="0" fontId="10" fillId="0" borderId="7" xfId="0" applyFont="1" applyFill="1" applyBorder="1" applyAlignment="1">
      <alignment wrapText="1"/>
    </xf>
    <xf numFmtId="0" fontId="10" fillId="0" borderId="0" xfId="0" applyFont="1" applyFill="1" applyBorder="1"/>
    <xf numFmtId="164" fontId="10" fillId="4" borderId="6" xfId="0" applyNumberFormat="1" applyFont="1" applyFill="1" applyBorder="1" applyAlignment="1">
      <alignment horizontal="center" wrapText="1"/>
    </xf>
    <xf numFmtId="0" fontId="10" fillId="4" borderId="7" xfId="0" applyFont="1" applyFill="1" applyBorder="1" applyAlignment="1">
      <alignment wrapText="1"/>
    </xf>
    <xf numFmtId="0" fontId="17" fillId="3" borderId="5" xfId="0" applyFont="1" applyFill="1" applyBorder="1" applyAlignment="1">
      <alignment wrapText="1"/>
    </xf>
    <xf numFmtId="164" fontId="17" fillId="3" borderId="6" xfId="0" applyNumberFormat="1" applyFont="1" applyFill="1" applyBorder="1" applyAlignment="1">
      <alignment horizontal="center" wrapText="1"/>
    </xf>
    <xf numFmtId="0" fontId="17" fillId="3" borderId="7" xfId="0" applyFont="1" applyFill="1" applyBorder="1" applyAlignment="1">
      <alignment wrapText="1"/>
    </xf>
    <xf numFmtId="0" fontId="17" fillId="0" borderId="0" xfId="0" applyFont="1" applyFill="1" applyBorder="1"/>
    <xf numFmtId="0" fontId="8" fillId="0" borderId="18" xfId="0" applyFont="1" applyFill="1" applyBorder="1" applyAlignment="1">
      <alignment wrapText="1"/>
    </xf>
    <xf numFmtId="0" fontId="8" fillId="0" borderId="19" xfId="0" applyFont="1" applyFill="1" applyBorder="1" applyAlignment="1">
      <alignment wrapText="1"/>
    </xf>
    <xf numFmtId="0" fontId="7" fillId="0" borderId="18" xfId="0" applyFont="1" applyFill="1" applyBorder="1" applyAlignment="1">
      <alignment horizontal="right" vertical="center" wrapText="1"/>
    </xf>
    <xf numFmtId="0" fontId="8" fillId="0" borderId="19" xfId="0" applyFont="1" applyFill="1" applyBorder="1" applyAlignment="1">
      <alignment horizontal="center" vertical="center"/>
    </xf>
    <xf numFmtId="0" fontId="19" fillId="0" borderId="0" xfId="0" applyFont="1" applyFill="1" applyBorder="1" applyAlignment="1">
      <alignment vertical="top"/>
    </xf>
    <xf numFmtId="14" fontId="19" fillId="0" borderId="0" xfId="0" applyNumberFormat="1" applyFont="1" applyFill="1" applyBorder="1" applyAlignment="1">
      <alignment horizontal="center" vertical="top"/>
    </xf>
    <xf numFmtId="0" fontId="8" fillId="0" borderId="0" xfId="0" applyFont="1" applyFill="1" applyBorder="1" applyAlignment="1">
      <alignment horizontal="right"/>
    </xf>
    <xf numFmtId="0" fontId="9"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protection locked="0"/>
    </xf>
    <xf numFmtId="0" fontId="8" fillId="0" borderId="19" xfId="0" applyFont="1" applyFill="1" applyBorder="1"/>
    <xf numFmtId="0" fontId="19" fillId="0" borderId="18" xfId="0" applyFont="1" applyFill="1" applyBorder="1" applyAlignment="1">
      <alignment wrapText="1"/>
    </xf>
    <xf numFmtId="0" fontId="8" fillId="0" borderId="0" xfId="0" applyFont="1" applyFill="1" applyBorder="1" applyAlignment="1" applyProtection="1">
      <alignment wrapText="1"/>
      <protection locked="0"/>
    </xf>
    <xf numFmtId="0" fontId="19" fillId="0" borderId="19" xfId="0" applyFont="1" applyFill="1" applyBorder="1"/>
    <xf numFmtId="0" fontId="19" fillId="0" borderId="0" xfId="0" applyFont="1" applyFill="1" applyBorder="1" applyAlignment="1">
      <alignment horizontal="right"/>
    </xf>
    <xf numFmtId="0" fontId="8" fillId="0" borderId="0" xfId="0" applyFont="1" applyFill="1" applyBorder="1" applyAlignment="1">
      <alignment horizontal="center"/>
    </xf>
    <xf numFmtId="0" fontId="8" fillId="5" borderId="0" xfId="0" applyFont="1" applyFill="1" applyBorder="1" applyAlignment="1" applyProtection="1">
      <protection locked="0"/>
    </xf>
    <xf numFmtId="0" fontId="8" fillId="0" borderId="0" xfId="0" applyFont="1" applyFill="1" applyBorder="1" applyAlignment="1" applyProtection="1">
      <protection locked="0"/>
    </xf>
    <xf numFmtId="0" fontId="8" fillId="0" borderId="0" xfId="0" applyFont="1" applyFill="1" applyBorder="1" applyAlignment="1">
      <alignment wrapText="1"/>
    </xf>
    <xf numFmtId="2" fontId="8" fillId="0" borderId="6" xfId="0" applyNumberFormat="1" applyFont="1" applyFill="1" applyBorder="1" applyAlignment="1">
      <alignment horizontal="center" wrapText="1"/>
    </xf>
    <xf numFmtId="0" fontId="7" fillId="4" borderId="5" xfId="0" applyFont="1" applyFill="1" applyBorder="1" applyAlignment="1">
      <alignment wrapText="1"/>
    </xf>
    <xf numFmtId="49" fontId="6" fillId="6" borderId="0" xfId="0" applyNumberFormat="1" applyFont="1" applyFill="1" applyAlignment="1">
      <alignment wrapText="1"/>
    </xf>
    <xf numFmtId="49" fontId="6" fillId="6" borderId="0" xfId="0" applyNumberFormat="1" applyFont="1" applyFill="1"/>
    <xf numFmtId="4" fontId="6" fillId="6" borderId="0" xfId="0" applyNumberFormat="1" applyFont="1" applyFill="1"/>
    <xf numFmtId="0" fontId="0" fillId="0" borderId="0"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164" fontId="20" fillId="0" borderId="6" xfId="0" applyNumberFormat="1" applyFont="1" applyFill="1" applyBorder="1" applyAlignment="1">
      <alignment horizontal="center" wrapText="1"/>
    </xf>
    <xf numFmtId="164" fontId="21" fillId="0" borderId="6" xfId="0" applyNumberFormat="1" applyFont="1" applyFill="1" applyBorder="1" applyAlignment="1">
      <alignment horizontal="center" wrapText="1"/>
    </xf>
    <xf numFmtId="0" fontId="7" fillId="0" borderId="0" xfId="0" applyFont="1" applyFill="1" applyBorder="1" applyAlignment="1"/>
    <xf numFmtId="0" fontId="8" fillId="0" borderId="0" xfId="0" applyFont="1" applyFill="1" applyBorder="1" applyAlignment="1"/>
    <xf numFmtId="0" fontId="9" fillId="0" borderId="0" xfId="1" applyNumberFormat="1" applyFont="1" applyFill="1" applyBorder="1" applyAlignment="1">
      <alignment horizontal="left" wrapText="1"/>
    </xf>
    <xf numFmtId="0" fontId="8" fillId="0" borderId="0" xfId="0" applyFont="1" applyFill="1" applyBorder="1" applyAlignment="1">
      <alignment horizontal="left" wrapText="1"/>
    </xf>
    <xf numFmtId="0" fontId="7" fillId="0" borderId="0" xfId="0" applyFont="1" applyFill="1" applyBorder="1" applyAlignment="1">
      <alignment wrapText="1"/>
    </xf>
    <xf numFmtId="0" fontId="7" fillId="0" borderId="0" xfId="0" applyFont="1" applyFill="1" applyBorder="1" applyAlignment="1">
      <alignment vertical="top" wrapText="1"/>
    </xf>
    <xf numFmtId="0" fontId="8" fillId="0" borderId="0" xfId="0" applyFont="1" applyFill="1" applyBorder="1" applyAlignment="1">
      <alignment vertical="top" wrapText="1"/>
    </xf>
    <xf numFmtId="0" fontId="1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wrapText="1"/>
    </xf>
    <xf numFmtId="0" fontId="14" fillId="3" borderId="2" xfId="0" applyFont="1" applyFill="1" applyBorder="1" applyAlignment="1">
      <alignment horizontal="center" wrapText="1"/>
    </xf>
    <xf numFmtId="0" fontId="14" fillId="3" borderId="3" xfId="0" applyFont="1" applyFill="1" applyBorder="1" applyAlignment="1">
      <alignment horizontal="center" wrapText="1"/>
    </xf>
    <xf numFmtId="0" fontId="14" fillId="3" borderId="4" xfId="0" applyFont="1" applyFill="1" applyBorder="1" applyAlignment="1">
      <alignment horizontal="center" wrapText="1"/>
    </xf>
    <xf numFmtId="14" fontId="15" fillId="4" borderId="8" xfId="0" applyNumberFormat="1" applyFont="1" applyFill="1" applyBorder="1" applyAlignment="1" applyProtection="1">
      <alignment horizontal="left" wrapText="1"/>
      <protection locked="0"/>
    </xf>
    <xf numFmtId="14" fontId="15" fillId="4" borderId="9" xfId="0" applyNumberFormat="1" applyFont="1" applyFill="1" applyBorder="1" applyAlignment="1" applyProtection="1">
      <alignment horizontal="left" wrapText="1"/>
      <protection locked="0"/>
    </xf>
    <xf numFmtId="14" fontId="15" fillId="4" borderId="10" xfId="0" applyNumberFormat="1" applyFont="1" applyFill="1" applyBorder="1" applyAlignment="1" applyProtection="1">
      <alignment horizontal="left" wrapText="1"/>
      <protection locked="0"/>
    </xf>
    <xf numFmtId="0" fontId="15" fillId="4" borderId="8" xfId="0" applyFont="1" applyFill="1" applyBorder="1" applyAlignment="1">
      <alignment horizontal="left" wrapText="1"/>
    </xf>
    <xf numFmtId="0" fontId="15" fillId="4" borderId="9" xfId="0" applyFont="1" applyFill="1" applyBorder="1" applyAlignment="1">
      <alignment horizontal="left" wrapText="1"/>
    </xf>
    <xf numFmtId="0" fontId="15" fillId="4" borderId="10" xfId="0" applyFont="1" applyFill="1" applyBorder="1" applyAlignment="1">
      <alignment horizontal="left" wrapText="1"/>
    </xf>
    <xf numFmtId="0" fontId="15" fillId="4" borderId="11" xfId="0" applyNumberFormat="1" applyFont="1" applyFill="1" applyBorder="1" applyAlignment="1">
      <alignment horizontal="left" vertical="center" wrapText="1"/>
    </xf>
    <xf numFmtId="0" fontId="15" fillId="4" borderId="9" xfId="0" applyNumberFormat="1" applyFont="1" applyFill="1" applyBorder="1" applyAlignment="1">
      <alignment horizontal="left" vertical="center" wrapText="1"/>
    </xf>
    <xf numFmtId="0" fontId="15" fillId="4" borderId="10" xfId="0" applyNumberFormat="1" applyFont="1" applyFill="1" applyBorder="1" applyAlignment="1">
      <alignment horizontal="left" vertical="center" wrapText="1"/>
    </xf>
    <xf numFmtId="0" fontId="16" fillId="0" borderId="5" xfId="0" applyNumberFormat="1" applyFont="1" applyFill="1" applyBorder="1" applyAlignment="1">
      <alignment horizontal="left" vertical="center" wrapText="1"/>
    </xf>
    <xf numFmtId="0" fontId="8" fillId="0" borderId="6" xfId="0" applyNumberFormat="1" applyFont="1" applyFill="1" applyBorder="1" applyAlignment="1">
      <alignment horizontal="left" vertical="center" wrapText="1"/>
    </xf>
    <xf numFmtId="0" fontId="8" fillId="0" borderId="7" xfId="0" applyNumberFormat="1" applyFont="1" applyFill="1" applyBorder="1" applyAlignment="1">
      <alignment horizontal="left" vertical="center" wrapText="1"/>
    </xf>
    <xf numFmtId="0" fontId="7" fillId="0" borderId="0" xfId="0" applyFont="1" applyFill="1" applyBorder="1" applyAlignment="1" applyProtection="1">
      <alignment vertical="center" wrapText="1"/>
      <protection locked="0"/>
    </xf>
    <xf numFmtId="0" fontId="7" fillId="0" borderId="0" xfId="0" applyFont="1" applyFill="1" applyBorder="1" applyAlignment="1">
      <alignment horizontal="center" wrapText="1"/>
    </xf>
    <xf numFmtId="0" fontId="8" fillId="0" borderId="0" xfId="0" applyFont="1" applyFill="1" applyBorder="1" applyAlignment="1">
      <alignment horizontal="center" wrapText="1"/>
    </xf>
    <xf numFmtId="0" fontId="8" fillId="0" borderId="0" xfId="0" applyFont="1" applyFill="1" applyBorder="1" applyAlignment="1" applyProtection="1">
      <alignment wrapText="1"/>
      <protection locked="0"/>
    </xf>
  </cellXfs>
  <cellStyles count="3">
    <cellStyle name="Hypertextový odkaz" xfId="2" builtinId="8"/>
    <cellStyle name="Normální" xfId="0" builtinId="0"/>
    <cellStyle name="Normální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I/INVEST_AKCE_P&#344;IPRAVOVAN&#201;/VO_Hav&#345;ice/V&#253;b&#283;rovka/Zad&#225;vac&#237;%20V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mínky pro vyplnění"/>
      <sheetName val="Rekapitulace"/>
      <sheetName val="Havřice, přeložka VO - rozpočet"/>
    </sheetNames>
    <sheetDataSet>
      <sheetData sheetId="0"/>
      <sheetData sheetId="1"/>
      <sheetData sheetId="2">
        <row r="87">
          <cell r="M87">
            <v>0</v>
          </cell>
        </row>
      </sheetData>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ub.cz/dokumenty/Standardy-verejneho-osvetleni-mesta-Uhersky-Bro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130" zoomScaleNormal="130" workbookViewId="0">
      <selection activeCell="A8" sqref="A8:I8"/>
    </sheetView>
  </sheetViews>
  <sheetFormatPr defaultRowHeight="15" x14ac:dyDescent="0.25"/>
  <sheetData>
    <row r="1" spans="1:9" s="20" customFormat="1" x14ac:dyDescent="0.25">
      <c r="A1" s="85" t="s">
        <v>142</v>
      </c>
      <c r="B1" s="86"/>
      <c r="C1" s="86"/>
      <c r="D1" s="86"/>
      <c r="E1" s="86"/>
      <c r="F1" s="86"/>
      <c r="G1" s="86"/>
      <c r="H1" s="86"/>
    </row>
    <row r="2" spans="1:9" s="20" customFormat="1" x14ac:dyDescent="0.25"/>
    <row r="3" spans="1:9" s="20" customFormat="1" x14ac:dyDescent="0.25">
      <c r="A3" s="87" t="s">
        <v>143</v>
      </c>
      <c r="B3" s="88"/>
      <c r="C3" s="88"/>
      <c r="D3" s="88"/>
    </row>
    <row r="4" spans="1:9" s="20" customFormat="1" ht="104.25" customHeight="1" x14ac:dyDescent="0.25">
      <c r="A4" s="89" t="s">
        <v>144</v>
      </c>
      <c r="B4" s="86"/>
      <c r="C4" s="86"/>
      <c r="D4" s="86"/>
      <c r="E4" s="86"/>
      <c r="F4" s="86"/>
      <c r="G4" s="86"/>
      <c r="H4" s="86"/>
      <c r="I4" s="86"/>
    </row>
    <row r="5" spans="1:9" s="20" customFormat="1" x14ac:dyDescent="0.25"/>
    <row r="6" spans="1:9" s="20" customFormat="1" ht="68.25" customHeight="1" x14ac:dyDescent="0.25">
      <c r="A6" s="89" t="s">
        <v>145</v>
      </c>
      <c r="B6" s="86"/>
      <c r="C6" s="86"/>
      <c r="D6" s="86"/>
      <c r="E6" s="86"/>
      <c r="F6" s="86"/>
      <c r="G6" s="86"/>
      <c r="H6" s="86"/>
      <c r="I6" s="86"/>
    </row>
    <row r="7" spans="1:9" s="20" customFormat="1" x14ac:dyDescent="0.25"/>
    <row r="8" spans="1:9" s="20" customFormat="1" ht="150" customHeight="1" x14ac:dyDescent="0.25">
      <c r="A8" s="90" t="s">
        <v>146</v>
      </c>
      <c r="B8" s="91"/>
      <c r="C8" s="91"/>
      <c r="D8" s="91"/>
      <c r="E8" s="91"/>
      <c r="F8" s="91"/>
      <c r="G8" s="91"/>
      <c r="H8" s="91"/>
      <c r="I8" s="91"/>
    </row>
    <row r="9" spans="1:9" s="20" customFormat="1" x14ac:dyDescent="0.25"/>
    <row r="10" spans="1:9" s="20" customFormat="1" x14ac:dyDescent="0.25">
      <c r="A10" s="85" t="s">
        <v>147</v>
      </c>
      <c r="B10" s="86"/>
      <c r="C10" s="86"/>
      <c r="D10" s="86"/>
      <c r="E10" s="86"/>
      <c r="F10" s="86"/>
      <c r="G10" s="86"/>
      <c r="H10" s="86"/>
      <c r="I10" s="86"/>
    </row>
    <row r="11" spans="1:9" s="20" customFormat="1" x14ac:dyDescent="0.25"/>
    <row r="12" spans="1:9" s="20" customFormat="1" x14ac:dyDescent="0.25">
      <c r="A12" s="21" t="s">
        <v>148</v>
      </c>
    </row>
    <row r="13" spans="1:9" s="20" customFormat="1" x14ac:dyDescent="0.25">
      <c r="A13" s="22" t="s">
        <v>149</v>
      </c>
    </row>
  </sheetData>
  <sheetProtection password="DCC5" sheet="1" objects="1" scenarios="1"/>
  <mergeCells count="6">
    <mergeCell ref="A10:I10"/>
    <mergeCell ref="A1:H1"/>
    <mergeCell ref="A3:D3"/>
    <mergeCell ref="A4:I4"/>
    <mergeCell ref="A6:I6"/>
    <mergeCell ref="A8:I8"/>
  </mergeCells>
  <hyperlinks>
    <hyperlink ref="A13" r:id="rId1"/>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zoomScale="130" zoomScaleNormal="130" workbookViewId="0">
      <selection activeCell="B26" sqref="B26"/>
    </sheetView>
  </sheetViews>
  <sheetFormatPr defaultRowHeight="15" x14ac:dyDescent="0.25"/>
  <cols>
    <col min="1" max="1" width="35.7109375" customWidth="1"/>
    <col min="2" max="2" width="50.7109375" customWidth="1"/>
    <col min="3" max="4" width="15.7109375" customWidth="1"/>
  </cols>
  <sheetData>
    <row r="1" spans="1:9" s="20" customFormat="1" ht="16.5" x14ac:dyDescent="0.3">
      <c r="A1" s="95" t="s">
        <v>150</v>
      </c>
      <c r="B1" s="96"/>
      <c r="C1" s="96"/>
      <c r="D1" s="97"/>
      <c r="E1" s="23"/>
      <c r="F1" s="23"/>
      <c r="G1" s="23"/>
      <c r="H1" s="23"/>
      <c r="I1" s="23"/>
    </row>
    <row r="2" spans="1:9" s="20" customFormat="1" ht="15" customHeight="1" x14ac:dyDescent="0.25">
      <c r="A2" s="24" t="s">
        <v>151</v>
      </c>
      <c r="B2" s="25" t="s">
        <v>172</v>
      </c>
      <c r="C2" s="26" t="s">
        <v>152</v>
      </c>
      <c r="D2" s="27"/>
      <c r="E2" s="28"/>
      <c r="F2" s="28"/>
      <c r="G2" s="28"/>
      <c r="H2" s="28"/>
      <c r="I2" s="28"/>
    </row>
    <row r="3" spans="1:9" s="20" customFormat="1" x14ac:dyDescent="0.25">
      <c r="A3" s="24" t="s">
        <v>173</v>
      </c>
      <c r="B3" s="25" t="s">
        <v>174</v>
      </c>
      <c r="C3" s="26" t="s">
        <v>153</v>
      </c>
      <c r="D3" s="27"/>
      <c r="E3" s="28"/>
      <c r="F3" s="28"/>
      <c r="G3" s="28"/>
      <c r="H3" s="28"/>
      <c r="I3" s="28"/>
    </row>
    <row r="4" spans="1:9" s="20" customFormat="1" ht="30" customHeight="1" x14ac:dyDescent="0.25">
      <c r="A4" s="24" t="s">
        <v>154</v>
      </c>
      <c r="B4" s="25" t="s">
        <v>155</v>
      </c>
      <c r="C4" s="26" t="s">
        <v>156</v>
      </c>
      <c r="D4" s="27"/>
      <c r="E4" s="28"/>
      <c r="F4" s="28"/>
      <c r="G4" s="28"/>
      <c r="H4" s="28"/>
      <c r="I4" s="28"/>
    </row>
    <row r="5" spans="1:9" s="20" customFormat="1" ht="30" customHeight="1" x14ac:dyDescent="0.25">
      <c r="A5" s="24" t="s">
        <v>157</v>
      </c>
      <c r="B5" s="29"/>
      <c r="C5" s="30" t="s">
        <v>158</v>
      </c>
      <c r="D5" s="31" t="s">
        <v>159</v>
      </c>
      <c r="E5" s="28"/>
      <c r="F5" s="28"/>
      <c r="G5" s="28"/>
      <c r="H5" s="28"/>
      <c r="I5" s="28"/>
    </row>
    <row r="6" spans="1:9" s="20" customFormat="1" x14ac:dyDescent="0.25">
      <c r="A6" s="24" t="s">
        <v>160</v>
      </c>
      <c r="B6" s="98">
        <f ca="1">TODAY()</f>
        <v>44281</v>
      </c>
      <c r="C6" s="99"/>
      <c r="D6" s="100"/>
      <c r="E6" s="28"/>
      <c r="F6" s="28"/>
      <c r="G6" s="28"/>
      <c r="H6" s="28"/>
      <c r="I6" s="28"/>
    </row>
    <row r="7" spans="1:9" s="20" customFormat="1" ht="15" customHeight="1" x14ac:dyDescent="0.25">
      <c r="A7" s="24" t="s">
        <v>161</v>
      </c>
      <c r="B7" s="101" t="s">
        <v>16</v>
      </c>
      <c r="C7" s="102"/>
      <c r="D7" s="103"/>
      <c r="E7" s="28"/>
      <c r="F7" s="28"/>
      <c r="G7" s="28"/>
      <c r="H7" s="28"/>
      <c r="I7" s="28"/>
    </row>
    <row r="8" spans="1:9" s="20" customFormat="1" ht="14.25" customHeight="1" x14ac:dyDescent="0.25">
      <c r="A8" s="104"/>
      <c r="B8" s="105"/>
      <c r="C8" s="105"/>
      <c r="D8" s="106"/>
      <c r="E8" s="28"/>
      <c r="F8" s="28"/>
      <c r="G8" s="28"/>
      <c r="H8" s="28"/>
      <c r="I8" s="28"/>
    </row>
    <row r="9" spans="1:9" s="20" customFormat="1" ht="68.099999999999994" customHeight="1" x14ac:dyDescent="0.25">
      <c r="A9" s="107" t="s">
        <v>162</v>
      </c>
      <c r="B9" s="108"/>
      <c r="C9" s="108"/>
      <c r="D9" s="109"/>
      <c r="E9" s="28"/>
      <c r="F9" s="28"/>
      <c r="G9" s="28"/>
      <c r="H9" s="28"/>
      <c r="I9" s="28"/>
    </row>
    <row r="10" spans="1:9" s="20" customFormat="1" ht="80.099999999999994" customHeight="1" x14ac:dyDescent="0.25">
      <c r="A10" s="107" t="s">
        <v>163</v>
      </c>
      <c r="B10" s="108"/>
      <c r="C10" s="108"/>
      <c r="D10" s="109"/>
      <c r="E10" s="28"/>
      <c r="F10" s="28"/>
      <c r="G10" s="28"/>
      <c r="H10" s="28"/>
      <c r="I10" s="28"/>
    </row>
    <row r="11" spans="1:9" s="20" customFormat="1" ht="50.1" customHeight="1" x14ac:dyDescent="0.25">
      <c r="A11" s="107" t="s">
        <v>164</v>
      </c>
      <c r="B11" s="108"/>
      <c r="C11" s="108"/>
      <c r="D11" s="109"/>
      <c r="E11" s="28"/>
      <c r="F11" s="28"/>
      <c r="G11" s="28"/>
      <c r="H11" s="28"/>
      <c r="I11" s="28"/>
    </row>
    <row r="12" spans="1:9" s="20" customFormat="1" x14ac:dyDescent="0.25">
      <c r="A12" s="32"/>
      <c r="B12" s="33"/>
      <c r="C12" s="33"/>
      <c r="D12" s="34"/>
    </row>
    <row r="13" spans="1:9" s="20" customFormat="1" x14ac:dyDescent="0.25">
      <c r="A13" s="35"/>
      <c r="B13" s="36"/>
      <c r="C13" s="36"/>
      <c r="D13" s="37"/>
    </row>
    <row r="14" spans="1:9" s="20" customFormat="1" x14ac:dyDescent="0.25">
      <c r="A14" s="38" t="s">
        <v>126</v>
      </c>
      <c r="B14" s="39"/>
      <c r="C14" s="39"/>
      <c r="D14" s="40"/>
    </row>
    <row r="15" spans="1:9" s="20" customFormat="1" ht="15" customHeight="1" x14ac:dyDescent="0.25">
      <c r="A15" s="41" t="s">
        <v>165</v>
      </c>
      <c r="B15" s="83">
        <v>0</v>
      </c>
      <c r="C15" s="42">
        <f>'[1]Havřice, přeložka VO - rozpočet'!M87</f>
        <v>0</v>
      </c>
      <c r="D15" s="43"/>
    </row>
    <row r="16" spans="1:9" s="20" customFormat="1" ht="15" customHeight="1" x14ac:dyDescent="0.25">
      <c r="A16" s="41" t="s">
        <v>127</v>
      </c>
      <c r="B16" s="83">
        <v>0</v>
      </c>
      <c r="C16" s="42">
        <f>(Rozpočet!E51) + 0</f>
        <v>0</v>
      </c>
      <c r="D16" s="43"/>
    </row>
    <row r="17" spans="1:4" s="20" customFormat="1" ht="15" customHeight="1" x14ac:dyDescent="0.25">
      <c r="A17" s="41" t="s">
        <v>128</v>
      </c>
      <c r="B17" s="83">
        <v>0</v>
      </c>
      <c r="C17" s="42">
        <f>0 + (Rozpočet!H51) + 0</f>
        <v>0</v>
      </c>
      <c r="D17" s="43"/>
    </row>
    <row r="18" spans="1:4" s="47" customFormat="1" ht="15" customHeight="1" x14ac:dyDescent="0.2">
      <c r="A18" s="44" t="s">
        <v>129</v>
      </c>
      <c r="B18" s="84">
        <f>SUM(B15:B17)</f>
        <v>0</v>
      </c>
      <c r="C18" s="45">
        <f>C16+C17</f>
        <v>0</v>
      </c>
      <c r="D18" s="46"/>
    </row>
    <row r="19" spans="1:4" s="20" customFormat="1" ht="15" customHeight="1" x14ac:dyDescent="0.25">
      <c r="A19" s="41" t="s">
        <v>130</v>
      </c>
      <c r="B19" s="83">
        <v>0</v>
      </c>
      <c r="C19" s="72">
        <f>(C16+C17)/100*6</f>
        <v>0</v>
      </c>
      <c r="D19" s="43"/>
    </row>
    <row r="20" spans="1:4" s="20" customFormat="1" ht="15" customHeight="1" x14ac:dyDescent="0.25">
      <c r="A20" s="41" t="s">
        <v>88</v>
      </c>
      <c r="B20" s="83">
        <v>0</v>
      </c>
      <c r="C20" s="42">
        <f>(Rozpočet!E90) + (Rozpočet!H90)</f>
        <v>0</v>
      </c>
      <c r="D20" s="43"/>
    </row>
    <row r="21" spans="1:4" s="20" customFormat="1" ht="15" customHeight="1" x14ac:dyDescent="0.25">
      <c r="A21" s="41" t="s">
        <v>131</v>
      </c>
      <c r="B21" s="83"/>
      <c r="C21" s="42">
        <f>C20/100*1</f>
        <v>0</v>
      </c>
      <c r="D21" s="43"/>
    </row>
    <row r="22" spans="1:4" s="20" customFormat="1" ht="15" customHeight="1" x14ac:dyDescent="0.25">
      <c r="A22" s="44" t="s">
        <v>132</v>
      </c>
      <c r="B22" s="83">
        <f>SUM(B19:B21)</f>
        <v>0</v>
      </c>
      <c r="C22" s="42">
        <f>SUM(C19:C21)</f>
        <v>0</v>
      </c>
      <c r="D22" s="43"/>
    </row>
    <row r="23" spans="1:4" s="47" customFormat="1" ht="15" customHeight="1" x14ac:dyDescent="0.2">
      <c r="A23" s="38" t="s">
        <v>133</v>
      </c>
      <c r="B23" s="48"/>
      <c r="C23" s="48">
        <f>B18+C18+B22+C22</f>
        <v>0</v>
      </c>
      <c r="D23" s="49"/>
    </row>
    <row r="24" spans="1:4" s="47" customFormat="1" ht="15" customHeight="1" x14ac:dyDescent="0.2">
      <c r="A24" s="38" t="s">
        <v>166</v>
      </c>
      <c r="B24" s="48"/>
      <c r="C24" s="48"/>
      <c r="D24" s="49"/>
    </row>
    <row r="25" spans="1:4" s="47" customFormat="1" ht="15" customHeight="1" x14ac:dyDescent="0.2">
      <c r="A25" s="73" t="s">
        <v>170</v>
      </c>
      <c r="B25" s="48"/>
      <c r="C25" s="48">
        <f>C23/100*1</f>
        <v>0</v>
      </c>
      <c r="D25" s="49"/>
    </row>
    <row r="26" spans="1:4" s="47" customFormat="1" ht="15" customHeight="1" x14ac:dyDescent="0.2">
      <c r="A26" s="73" t="s">
        <v>134</v>
      </c>
      <c r="B26" s="48"/>
      <c r="C26" s="48">
        <f>C23/100*3.25</f>
        <v>0</v>
      </c>
      <c r="D26" s="49"/>
    </row>
    <row r="27" spans="1:4" s="47" customFormat="1" ht="15" customHeight="1" x14ac:dyDescent="0.2">
      <c r="A27" s="73"/>
      <c r="B27" s="48"/>
      <c r="C27" s="48"/>
      <c r="D27" s="49"/>
    </row>
    <row r="28" spans="1:4" s="53" customFormat="1" ht="15" customHeight="1" x14ac:dyDescent="0.25">
      <c r="A28" s="50" t="s">
        <v>135</v>
      </c>
      <c r="B28" s="51"/>
      <c r="C28" s="51">
        <f>C23+C25+C26</f>
        <v>0</v>
      </c>
      <c r="D28" s="52"/>
    </row>
    <row r="29" spans="1:4" s="20" customFormat="1" ht="15" customHeight="1" x14ac:dyDescent="0.25">
      <c r="A29" s="41" t="s">
        <v>136</v>
      </c>
      <c r="B29" s="42">
        <f>C28</f>
        <v>0</v>
      </c>
      <c r="C29" s="42">
        <f>0.21*B29</f>
        <v>0</v>
      </c>
      <c r="D29" s="43"/>
    </row>
    <row r="30" spans="1:4" s="53" customFormat="1" ht="15" customHeight="1" x14ac:dyDescent="0.25">
      <c r="A30" s="50" t="s">
        <v>137</v>
      </c>
      <c r="B30" s="51"/>
      <c r="C30" s="51">
        <f>B29+C29</f>
        <v>0</v>
      </c>
      <c r="D30" s="52"/>
    </row>
    <row r="31" spans="1:4" s="20" customFormat="1" x14ac:dyDescent="0.25">
      <c r="A31" s="54"/>
      <c r="B31" s="71"/>
      <c r="C31" s="71"/>
      <c r="D31" s="55"/>
    </row>
    <row r="32" spans="1:4" s="20" customFormat="1" x14ac:dyDescent="0.25">
      <c r="A32" s="54"/>
      <c r="B32" s="71"/>
      <c r="C32" s="71"/>
      <c r="D32" s="55"/>
    </row>
    <row r="33" spans="1:8" s="20" customFormat="1" x14ac:dyDescent="0.25">
      <c r="A33" s="54"/>
      <c r="B33" s="71"/>
      <c r="C33" s="71"/>
      <c r="D33" s="55"/>
    </row>
    <row r="34" spans="1:8" s="20" customFormat="1" x14ac:dyDescent="0.25">
      <c r="A34" s="54"/>
      <c r="B34" s="65"/>
      <c r="C34" s="65"/>
      <c r="D34" s="55"/>
    </row>
    <row r="35" spans="1:8" s="20" customFormat="1" x14ac:dyDescent="0.25">
      <c r="A35" s="56"/>
      <c r="B35" s="110" t="s">
        <v>167</v>
      </c>
      <c r="C35" s="110"/>
      <c r="D35" s="57"/>
      <c r="E35" s="58"/>
      <c r="F35" s="59"/>
      <c r="G35" s="58"/>
      <c r="H35" s="60"/>
    </row>
    <row r="36" spans="1:8" s="20" customFormat="1" x14ac:dyDescent="0.25">
      <c r="A36" s="56"/>
      <c r="B36" s="61"/>
      <c r="C36" s="62"/>
      <c r="D36" s="57"/>
      <c r="E36" s="58"/>
      <c r="F36" s="59"/>
      <c r="G36" s="58"/>
      <c r="H36" s="60"/>
    </row>
    <row r="37" spans="1:8" s="20" customFormat="1" x14ac:dyDescent="0.25">
      <c r="A37" s="54"/>
      <c r="B37" s="111" t="s">
        <v>168</v>
      </c>
      <c r="C37" s="112"/>
      <c r="D37" s="63"/>
      <c r="H37" s="60"/>
    </row>
    <row r="38" spans="1:8" s="20" customFormat="1" x14ac:dyDescent="0.25">
      <c r="A38" s="54"/>
      <c r="B38" s="71"/>
      <c r="C38" s="71"/>
      <c r="D38" s="63"/>
      <c r="H38" s="60"/>
    </row>
    <row r="39" spans="1:8" s="20" customFormat="1" x14ac:dyDescent="0.25">
      <c r="A39" s="64"/>
      <c r="B39" s="113"/>
      <c r="C39" s="113"/>
      <c r="D39" s="66"/>
      <c r="E39" s="92"/>
      <c r="F39" s="93"/>
      <c r="G39" s="93"/>
      <c r="H39" s="67"/>
    </row>
    <row r="40" spans="1:8" s="20" customFormat="1" ht="12.75" customHeight="1" x14ac:dyDescent="0.25">
      <c r="A40" s="54"/>
      <c r="B40" s="71"/>
      <c r="C40" s="71"/>
      <c r="D40" s="63"/>
      <c r="F40" s="68"/>
      <c r="H40" s="60"/>
    </row>
    <row r="41" spans="1:8" s="20" customFormat="1" x14ac:dyDescent="0.25">
      <c r="A41" s="54"/>
      <c r="B41" s="71"/>
      <c r="C41" s="71"/>
      <c r="D41" s="55"/>
    </row>
    <row r="42" spans="1:8" s="20" customFormat="1" x14ac:dyDescent="0.25">
      <c r="A42" s="54"/>
      <c r="B42" s="71"/>
      <c r="C42" s="71"/>
      <c r="D42" s="55"/>
    </row>
    <row r="43" spans="1:8" s="20" customFormat="1" x14ac:dyDescent="0.25">
      <c r="A43" s="54"/>
      <c r="B43" s="71"/>
      <c r="C43" s="71"/>
      <c r="D43" s="55"/>
    </row>
    <row r="44" spans="1:8" s="20" customFormat="1" x14ac:dyDescent="0.25">
      <c r="A44" s="54"/>
      <c r="B44" s="69"/>
      <c r="C44" s="70"/>
      <c r="D44" s="55"/>
    </row>
    <row r="45" spans="1:8" s="20" customFormat="1" x14ac:dyDescent="0.25">
      <c r="A45" s="54"/>
      <c r="B45" s="89" t="s">
        <v>169</v>
      </c>
      <c r="C45" s="94"/>
      <c r="D45" s="55"/>
    </row>
    <row r="46" spans="1:8" x14ac:dyDescent="0.25">
      <c r="A46" s="78"/>
      <c r="B46" s="77"/>
      <c r="C46" s="77"/>
      <c r="D46" s="79"/>
    </row>
    <row r="47" spans="1:8" x14ac:dyDescent="0.25">
      <c r="A47" s="78"/>
      <c r="B47" s="77"/>
      <c r="C47" s="77"/>
      <c r="D47" s="79"/>
    </row>
    <row r="48" spans="1:8" ht="15.75" thickBot="1" x14ac:dyDescent="0.3">
      <c r="A48" s="80"/>
      <c r="B48" s="81"/>
      <c r="C48" s="81"/>
      <c r="D48" s="82"/>
    </row>
  </sheetData>
  <sheetProtection password="DCC5" sheet="1" objects="1" scenarios="1"/>
  <mergeCells count="12">
    <mergeCell ref="E39:G39"/>
    <mergeCell ref="B45:C45"/>
    <mergeCell ref="A1:D1"/>
    <mergeCell ref="B6:D6"/>
    <mergeCell ref="B7:D7"/>
    <mergeCell ref="A8:D8"/>
    <mergeCell ref="A9:D9"/>
    <mergeCell ref="A10:D10"/>
    <mergeCell ref="A11:D11"/>
    <mergeCell ref="B35:C35"/>
    <mergeCell ref="B37:C37"/>
    <mergeCell ref="B39:C39"/>
  </mergeCells>
  <pageMargins left="0.25" right="0.25" top="0.75" bottom="0.75" header="0.3" footer="0.3"/>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1"/>
  <sheetViews>
    <sheetView tabSelected="1" zoomScale="145" zoomScaleNormal="145" workbookViewId="0">
      <selection activeCell="E2" sqref="E2"/>
    </sheetView>
  </sheetViews>
  <sheetFormatPr defaultRowHeight="15" x14ac:dyDescent="0.25"/>
  <cols>
    <col min="1" max="1" width="55.7109375" style="18" customWidth="1"/>
    <col min="2" max="2" width="5.28515625" style="1" bestFit="1" customWidth="1"/>
    <col min="3" max="3" width="5.42578125" style="3" bestFit="1" customWidth="1"/>
    <col min="4" max="4" width="8.85546875" style="3" bestFit="1" customWidth="1"/>
    <col min="5" max="5" width="13.42578125" style="3" bestFit="1" customWidth="1"/>
    <col min="6" max="6" width="14.42578125" style="1" bestFit="1" customWidth="1"/>
    <col min="7" max="7" width="7.85546875" style="3" bestFit="1" customWidth="1"/>
    <col min="8" max="8" width="12.5703125" style="3" bestFit="1" customWidth="1"/>
    <col min="9" max="9" width="8" style="2" hidden="1" customWidth="1"/>
  </cols>
  <sheetData>
    <row r="1" spans="1:9" x14ac:dyDescent="0.25">
      <c r="A1" s="74" t="s">
        <v>171</v>
      </c>
      <c r="B1" s="75" t="s">
        <v>151</v>
      </c>
      <c r="C1" s="76"/>
      <c r="D1" s="76" t="s">
        <v>175</v>
      </c>
      <c r="E1" s="76"/>
      <c r="F1" s="75"/>
      <c r="G1" s="76"/>
      <c r="H1" s="76"/>
    </row>
    <row r="3" spans="1:9" x14ac:dyDescent="0.25">
      <c r="A3" s="9" t="s">
        <v>0</v>
      </c>
      <c r="B3" s="5" t="s">
        <v>25</v>
      </c>
      <c r="C3" s="11" t="s">
        <v>26</v>
      </c>
      <c r="D3" s="11" t="s">
        <v>27</v>
      </c>
      <c r="E3" s="11" t="s">
        <v>28</v>
      </c>
      <c r="F3" s="5" t="s">
        <v>29</v>
      </c>
      <c r="G3" s="11" t="s">
        <v>30</v>
      </c>
      <c r="H3" s="11" t="s">
        <v>31</v>
      </c>
      <c r="I3" s="2">
        <f>Parametry!B33/100*E6+Parametry!B33/100*E8+Parametry!B33/100*E9+Parametry!B33/100*E11+Parametry!B33/100*E12+Parametry!B33/100*E14+Parametry!B33/100*E16+Parametry!B33/100*E18+Parametry!B33/100*E20+Parametry!B33/100*E22+Parametry!B33/100*E24+Parametry!B33/100*E26+Parametry!B33/100*E28+Parametry!B33/100*E29+Parametry!B33/100*E31+Parametry!B33/100*E33+Parametry!B33/100*E35+Parametry!B33/100*E36+Parametry!B33/100*E38+Parametry!B33/100*E39+Parametry!B33/100*E41+Parametry!B33/100*E42+Parametry!B33/100*E43</f>
        <v>0</v>
      </c>
    </row>
    <row r="4" spans="1:9" x14ac:dyDescent="0.25">
      <c r="A4" s="16" t="s">
        <v>32</v>
      </c>
      <c r="B4" s="6" t="s">
        <v>13</v>
      </c>
      <c r="C4" s="13"/>
      <c r="D4" s="13"/>
      <c r="E4" s="13"/>
      <c r="F4" s="6" t="s">
        <v>13</v>
      </c>
      <c r="G4" s="13"/>
      <c r="H4" s="13"/>
    </row>
    <row r="5" spans="1:9" x14ac:dyDescent="0.25">
      <c r="A5" s="17" t="s">
        <v>140</v>
      </c>
      <c r="B5" s="14" t="s">
        <v>13</v>
      </c>
      <c r="C5" s="15"/>
      <c r="D5" s="15"/>
      <c r="E5" s="15"/>
      <c r="F5" s="14" t="s">
        <v>13</v>
      </c>
      <c r="G5" s="15"/>
      <c r="H5" s="15"/>
    </row>
    <row r="6" spans="1:9" x14ac:dyDescent="0.25">
      <c r="A6" s="9" t="s">
        <v>141</v>
      </c>
      <c r="B6" s="5" t="s">
        <v>35</v>
      </c>
      <c r="C6" s="12">
        <v>45</v>
      </c>
      <c r="D6" s="19"/>
      <c r="E6" s="12">
        <f>C6*D6</f>
        <v>0</v>
      </c>
      <c r="F6" s="5" t="s">
        <v>13</v>
      </c>
      <c r="G6" s="19"/>
      <c r="H6" s="12">
        <f>C6*G6</f>
        <v>0</v>
      </c>
    </row>
    <row r="7" spans="1:9" x14ac:dyDescent="0.25">
      <c r="A7" s="17" t="s">
        <v>33</v>
      </c>
      <c r="B7" s="14" t="s">
        <v>13</v>
      </c>
      <c r="C7" s="15"/>
      <c r="D7" s="15"/>
      <c r="E7" s="15"/>
      <c r="F7" s="14" t="s">
        <v>13</v>
      </c>
      <c r="G7" s="15"/>
      <c r="H7" s="15"/>
    </row>
    <row r="8" spans="1:9" x14ac:dyDescent="0.25">
      <c r="A8" s="9" t="s">
        <v>34</v>
      </c>
      <c r="B8" s="5" t="s">
        <v>35</v>
      </c>
      <c r="C8" s="12">
        <v>25</v>
      </c>
      <c r="D8" s="19"/>
      <c r="E8" s="12">
        <f>C8*D8</f>
        <v>0</v>
      </c>
      <c r="F8" s="5" t="s">
        <v>13</v>
      </c>
      <c r="G8" s="19"/>
      <c r="H8" s="12">
        <f>C8*G8</f>
        <v>0</v>
      </c>
    </row>
    <row r="9" spans="1:9" x14ac:dyDescent="0.25">
      <c r="A9" s="9" t="s">
        <v>36</v>
      </c>
      <c r="B9" s="5" t="s">
        <v>35</v>
      </c>
      <c r="C9" s="12">
        <v>65</v>
      </c>
      <c r="D9" s="19"/>
      <c r="E9" s="12">
        <f>C9*D9</f>
        <v>0</v>
      </c>
      <c r="F9" s="5" t="s">
        <v>13</v>
      </c>
      <c r="G9" s="19"/>
      <c r="H9" s="12">
        <f>C9*G9</f>
        <v>0</v>
      </c>
    </row>
    <row r="10" spans="1:9" x14ac:dyDescent="0.25">
      <c r="A10" s="17" t="s">
        <v>37</v>
      </c>
      <c r="B10" s="14" t="s">
        <v>13</v>
      </c>
      <c r="C10" s="15"/>
      <c r="D10" s="15"/>
      <c r="E10" s="15"/>
      <c r="F10" s="14" t="s">
        <v>13</v>
      </c>
      <c r="G10" s="15"/>
      <c r="H10" s="15"/>
    </row>
    <row r="11" spans="1:9" x14ac:dyDescent="0.25">
      <c r="A11" s="9" t="s">
        <v>38</v>
      </c>
      <c r="B11" s="5" t="s">
        <v>39</v>
      </c>
      <c r="C11" s="12">
        <v>4</v>
      </c>
      <c r="D11" s="12">
        <v>0</v>
      </c>
      <c r="E11" s="12">
        <f>C11*D11</f>
        <v>0</v>
      </c>
      <c r="F11" s="5" t="s">
        <v>13</v>
      </c>
      <c r="G11" s="19"/>
      <c r="H11" s="12">
        <f>C11*G11</f>
        <v>0</v>
      </c>
    </row>
    <row r="12" spans="1:9" x14ac:dyDescent="0.25">
      <c r="A12" s="9" t="s">
        <v>40</v>
      </c>
      <c r="B12" s="5" t="s">
        <v>39</v>
      </c>
      <c r="C12" s="12">
        <v>4</v>
      </c>
      <c r="D12" s="12">
        <v>0</v>
      </c>
      <c r="E12" s="12">
        <f>C12*D12</f>
        <v>0</v>
      </c>
      <c r="F12" s="5" t="s">
        <v>13</v>
      </c>
      <c r="G12" s="19"/>
      <c r="H12" s="12">
        <f>C12*G12</f>
        <v>0</v>
      </c>
    </row>
    <row r="13" spans="1:9" ht="26.25" x14ac:dyDescent="0.25">
      <c r="A13" s="17" t="s">
        <v>41</v>
      </c>
      <c r="B13" s="14" t="s">
        <v>13</v>
      </c>
      <c r="C13" s="15"/>
      <c r="D13" s="15"/>
      <c r="E13" s="15"/>
      <c r="F13" s="14" t="s">
        <v>13</v>
      </c>
      <c r="G13" s="15"/>
      <c r="H13" s="15"/>
    </row>
    <row r="14" spans="1:9" x14ac:dyDescent="0.25">
      <c r="A14" s="9" t="s">
        <v>42</v>
      </c>
      <c r="B14" s="5" t="s">
        <v>39</v>
      </c>
      <c r="C14" s="12">
        <v>2</v>
      </c>
      <c r="D14" s="12">
        <v>0</v>
      </c>
      <c r="E14" s="12">
        <f>C14*D14</f>
        <v>0</v>
      </c>
      <c r="F14" s="5" t="s">
        <v>43</v>
      </c>
      <c r="G14" s="19"/>
      <c r="H14" s="12">
        <f>C14*G14</f>
        <v>0</v>
      </c>
    </row>
    <row r="15" spans="1:9" x14ac:dyDescent="0.25">
      <c r="A15" s="17" t="s">
        <v>44</v>
      </c>
      <c r="B15" s="14" t="s">
        <v>13</v>
      </c>
      <c r="C15" s="15"/>
      <c r="D15" s="15"/>
      <c r="E15" s="15"/>
      <c r="F15" s="14" t="s">
        <v>13</v>
      </c>
      <c r="G15" s="15"/>
      <c r="H15" s="15"/>
    </row>
    <row r="16" spans="1:9" ht="24.75" x14ac:dyDescent="0.25">
      <c r="A16" s="9" t="s">
        <v>45</v>
      </c>
      <c r="B16" s="5" t="s">
        <v>39</v>
      </c>
      <c r="C16" s="12">
        <v>2</v>
      </c>
      <c r="D16" s="19"/>
      <c r="E16" s="12">
        <f>C16*D16</f>
        <v>0</v>
      </c>
      <c r="F16" s="5" t="s">
        <v>13</v>
      </c>
      <c r="G16" s="12">
        <v>0</v>
      </c>
      <c r="H16" s="12">
        <f>C16*G16</f>
        <v>0</v>
      </c>
    </row>
    <row r="17" spans="1:8" x14ac:dyDescent="0.25">
      <c r="A17" s="17" t="s">
        <v>46</v>
      </c>
      <c r="B17" s="14" t="s">
        <v>13</v>
      </c>
      <c r="C17" s="15"/>
      <c r="D17" s="15"/>
      <c r="E17" s="15"/>
      <c r="F17" s="14" t="s">
        <v>13</v>
      </c>
      <c r="G17" s="15"/>
      <c r="H17" s="15"/>
    </row>
    <row r="18" spans="1:8" x14ac:dyDescent="0.25">
      <c r="A18" s="9" t="s">
        <v>47</v>
      </c>
      <c r="B18" s="5" t="s">
        <v>39</v>
      </c>
      <c r="C18" s="12">
        <v>2</v>
      </c>
      <c r="D18" s="12">
        <v>0</v>
      </c>
      <c r="E18" s="12">
        <f>C18*D18</f>
        <v>0</v>
      </c>
      <c r="F18" s="5" t="s">
        <v>48</v>
      </c>
      <c r="G18" s="19"/>
      <c r="H18" s="12">
        <f>C18*G18</f>
        <v>0</v>
      </c>
    </row>
    <row r="19" spans="1:8" x14ac:dyDescent="0.25">
      <c r="A19" s="17" t="s">
        <v>49</v>
      </c>
      <c r="B19" s="14" t="s">
        <v>13</v>
      </c>
      <c r="C19" s="15"/>
      <c r="D19" s="15"/>
      <c r="E19" s="15"/>
      <c r="F19" s="14" t="s">
        <v>13</v>
      </c>
      <c r="G19" s="15"/>
      <c r="H19" s="15"/>
    </row>
    <row r="20" spans="1:8" ht="24.75" x14ac:dyDescent="0.25">
      <c r="A20" s="9" t="s">
        <v>50</v>
      </c>
      <c r="B20" s="5" t="s">
        <v>39</v>
      </c>
      <c r="C20" s="12">
        <v>2</v>
      </c>
      <c r="D20" s="19"/>
      <c r="E20" s="12">
        <f>C20*D20</f>
        <v>0</v>
      </c>
      <c r="F20" s="5" t="s">
        <v>13</v>
      </c>
      <c r="G20" s="12">
        <v>0</v>
      </c>
      <c r="H20" s="12">
        <f>C20*G20</f>
        <v>0</v>
      </c>
    </row>
    <row r="21" spans="1:8" ht="26.25" x14ac:dyDescent="0.25">
      <c r="A21" s="17" t="s">
        <v>51</v>
      </c>
      <c r="B21" s="14" t="s">
        <v>13</v>
      </c>
      <c r="C21" s="15"/>
      <c r="D21" s="15"/>
      <c r="E21" s="15"/>
      <c r="F21" s="14" t="s">
        <v>13</v>
      </c>
      <c r="G21" s="15"/>
      <c r="H21" s="15"/>
    </row>
    <row r="22" spans="1:8" x14ac:dyDescent="0.25">
      <c r="A22" s="9" t="s">
        <v>52</v>
      </c>
      <c r="B22" s="5" t="s">
        <v>39</v>
      </c>
      <c r="C22" s="12">
        <v>2</v>
      </c>
      <c r="D22" s="12">
        <v>0</v>
      </c>
      <c r="E22" s="12">
        <f>C22*D22</f>
        <v>0</v>
      </c>
      <c r="F22" s="5" t="s">
        <v>53</v>
      </c>
      <c r="G22" s="19"/>
      <c r="H22" s="12">
        <f>C22*G22</f>
        <v>0</v>
      </c>
    </row>
    <row r="23" spans="1:8" x14ac:dyDescent="0.25">
      <c r="A23" s="17" t="s">
        <v>54</v>
      </c>
      <c r="B23" s="14" t="s">
        <v>13</v>
      </c>
      <c r="C23" s="15"/>
      <c r="D23" s="15"/>
      <c r="E23" s="15"/>
      <c r="F23" s="14" t="s">
        <v>13</v>
      </c>
      <c r="G23" s="15"/>
      <c r="H23" s="15"/>
    </row>
    <row r="24" spans="1:8" x14ac:dyDescent="0.25">
      <c r="A24" s="9" t="s">
        <v>55</v>
      </c>
      <c r="B24" s="5" t="s">
        <v>39</v>
      </c>
      <c r="C24" s="12">
        <v>2</v>
      </c>
      <c r="D24" s="19"/>
      <c r="E24" s="12">
        <f>C24*D24</f>
        <v>0</v>
      </c>
      <c r="F24" s="5" t="s">
        <v>13</v>
      </c>
      <c r="G24" s="12">
        <v>0</v>
      </c>
      <c r="H24" s="12">
        <f>C24*G24</f>
        <v>0</v>
      </c>
    </row>
    <row r="25" spans="1:8" x14ac:dyDescent="0.25">
      <c r="A25" s="17" t="s">
        <v>56</v>
      </c>
      <c r="B25" s="14" t="s">
        <v>13</v>
      </c>
      <c r="C25" s="15"/>
      <c r="D25" s="15"/>
      <c r="E25" s="15"/>
      <c r="F25" s="14" t="s">
        <v>13</v>
      </c>
      <c r="G25" s="15"/>
      <c r="H25" s="15"/>
    </row>
    <row r="26" spans="1:8" x14ac:dyDescent="0.25">
      <c r="A26" s="9" t="s">
        <v>57</v>
      </c>
      <c r="B26" s="5" t="s">
        <v>39</v>
      </c>
      <c r="C26" s="12">
        <v>2</v>
      </c>
      <c r="D26" s="12">
        <v>0</v>
      </c>
      <c r="E26" s="12">
        <f>C26*D26</f>
        <v>0</v>
      </c>
      <c r="F26" s="5" t="s">
        <v>58</v>
      </c>
      <c r="G26" s="19"/>
      <c r="H26" s="12">
        <f>C26*G26</f>
        <v>0</v>
      </c>
    </row>
    <row r="27" spans="1:8" x14ac:dyDescent="0.25">
      <c r="A27" s="17" t="s">
        <v>59</v>
      </c>
      <c r="B27" s="14" t="s">
        <v>13</v>
      </c>
      <c r="C27" s="15"/>
      <c r="D27" s="15"/>
      <c r="E27" s="15"/>
      <c r="F27" s="14" t="s">
        <v>13</v>
      </c>
      <c r="G27" s="15"/>
      <c r="H27" s="15"/>
    </row>
    <row r="28" spans="1:8" x14ac:dyDescent="0.25">
      <c r="A28" s="9" t="s">
        <v>60</v>
      </c>
      <c r="B28" s="5" t="s">
        <v>39</v>
      </c>
      <c r="C28" s="12">
        <v>2</v>
      </c>
      <c r="D28" s="19"/>
      <c r="E28" s="12">
        <f>C28*D28</f>
        <v>0</v>
      </c>
      <c r="F28" s="5" t="s">
        <v>13</v>
      </c>
      <c r="G28" s="12">
        <v>0</v>
      </c>
      <c r="H28" s="12">
        <f>C28*G28</f>
        <v>0</v>
      </c>
    </row>
    <row r="29" spans="1:8" x14ac:dyDescent="0.25">
      <c r="A29" s="9" t="s">
        <v>61</v>
      </c>
      <c r="B29" s="5" t="s">
        <v>39</v>
      </c>
      <c r="C29" s="12">
        <v>2</v>
      </c>
      <c r="D29" s="19"/>
      <c r="E29" s="12">
        <f>C29*D29</f>
        <v>0</v>
      </c>
      <c r="F29" s="5" t="s">
        <v>13</v>
      </c>
      <c r="G29" s="19"/>
      <c r="H29" s="12">
        <f>C29*G29</f>
        <v>0</v>
      </c>
    </row>
    <row r="30" spans="1:8" x14ac:dyDescent="0.25">
      <c r="A30" s="17" t="s">
        <v>62</v>
      </c>
      <c r="B30" s="14" t="s">
        <v>13</v>
      </c>
      <c r="C30" s="15"/>
      <c r="D30" s="15"/>
      <c r="E30" s="15"/>
      <c r="F30" s="14" t="s">
        <v>13</v>
      </c>
      <c r="G30" s="15"/>
      <c r="H30" s="15"/>
    </row>
    <row r="31" spans="1:8" x14ac:dyDescent="0.25">
      <c r="A31" s="9" t="s">
        <v>63</v>
      </c>
      <c r="B31" s="5" t="s">
        <v>35</v>
      </c>
      <c r="C31" s="12">
        <v>40</v>
      </c>
      <c r="D31" s="19"/>
      <c r="E31" s="12">
        <f>C31*D31</f>
        <v>0</v>
      </c>
      <c r="F31" s="5" t="s">
        <v>13</v>
      </c>
      <c r="G31" s="19"/>
      <c r="H31" s="12">
        <f>C31*G31</f>
        <v>0</v>
      </c>
    </row>
    <row r="32" spans="1:8" x14ac:dyDescent="0.25">
      <c r="A32" s="17" t="s">
        <v>64</v>
      </c>
      <c r="B32" s="14" t="s">
        <v>13</v>
      </c>
      <c r="C32" s="15"/>
      <c r="D32" s="15"/>
      <c r="E32" s="15"/>
      <c r="F32" s="14" t="s">
        <v>13</v>
      </c>
      <c r="G32" s="15"/>
      <c r="H32" s="15"/>
    </row>
    <row r="33" spans="1:8" x14ac:dyDescent="0.25">
      <c r="A33" s="9" t="s">
        <v>65</v>
      </c>
      <c r="B33" s="5" t="s">
        <v>35</v>
      </c>
      <c r="C33" s="12">
        <v>6</v>
      </c>
      <c r="D33" s="19"/>
      <c r="E33" s="12">
        <f>C33*D33</f>
        <v>0</v>
      </c>
      <c r="F33" s="5" t="s">
        <v>13</v>
      </c>
      <c r="G33" s="19"/>
      <c r="H33" s="12">
        <f>C33*G33</f>
        <v>0</v>
      </c>
    </row>
    <row r="34" spans="1:8" x14ac:dyDescent="0.25">
      <c r="A34" s="17" t="s">
        <v>66</v>
      </c>
      <c r="B34" s="14" t="s">
        <v>13</v>
      </c>
      <c r="C34" s="15"/>
      <c r="D34" s="15"/>
      <c r="E34" s="15"/>
      <c r="F34" s="14" t="s">
        <v>13</v>
      </c>
      <c r="G34" s="15"/>
      <c r="H34" s="15"/>
    </row>
    <row r="35" spans="1:8" x14ac:dyDescent="0.25">
      <c r="A35" s="9" t="s">
        <v>67</v>
      </c>
      <c r="B35" s="5" t="s">
        <v>39</v>
      </c>
      <c r="C35" s="12">
        <v>2</v>
      </c>
      <c r="D35" s="19"/>
      <c r="E35" s="12">
        <f>C35*D35</f>
        <v>0</v>
      </c>
      <c r="F35" s="5" t="s">
        <v>13</v>
      </c>
      <c r="G35" s="19"/>
      <c r="H35" s="12">
        <f>C35*G35</f>
        <v>0</v>
      </c>
    </row>
    <row r="36" spans="1:8" x14ac:dyDescent="0.25">
      <c r="A36" s="9" t="s">
        <v>68</v>
      </c>
      <c r="B36" s="5" t="s">
        <v>39</v>
      </c>
      <c r="C36" s="12">
        <v>4</v>
      </c>
      <c r="D36" s="19"/>
      <c r="E36" s="12">
        <f>C36*D36</f>
        <v>0</v>
      </c>
      <c r="F36" s="5" t="s">
        <v>13</v>
      </c>
      <c r="G36" s="19"/>
      <c r="H36" s="12">
        <f>C36*G36</f>
        <v>0</v>
      </c>
    </row>
    <row r="37" spans="1:8" x14ac:dyDescent="0.25">
      <c r="A37" s="17" t="s">
        <v>69</v>
      </c>
      <c r="B37" s="14" t="s">
        <v>13</v>
      </c>
      <c r="C37" s="15"/>
      <c r="D37" s="15"/>
      <c r="E37" s="15"/>
      <c r="F37" s="14" t="s">
        <v>13</v>
      </c>
      <c r="G37" s="15"/>
      <c r="H37" s="15"/>
    </row>
    <row r="38" spans="1:8" x14ac:dyDescent="0.25">
      <c r="A38" s="9" t="s">
        <v>70</v>
      </c>
      <c r="B38" s="5" t="s">
        <v>39</v>
      </c>
      <c r="C38" s="12">
        <v>2</v>
      </c>
      <c r="D38" s="12">
        <v>0</v>
      </c>
      <c r="E38" s="12">
        <f>C38*D38</f>
        <v>0</v>
      </c>
      <c r="F38" s="5" t="s">
        <v>71</v>
      </c>
      <c r="G38" s="19"/>
      <c r="H38" s="12">
        <f>C38*G38</f>
        <v>0</v>
      </c>
    </row>
    <row r="39" spans="1:8" x14ac:dyDescent="0.25">
      <c r="A39" s="9" t="s">
        <v>72</v>
      </c>
      <c r="B39" s="5" t="s">
        <v>35</v>
      </c>
      <c r="C39" s="12">
        <v>2</v>
      </c>
      <c r="D39" s="12">
        <v>0</v>
      </c>
      <c r="E39" s="12">
        <f>C39*D39</f>
        <v>0</v>
      </c>
      <c r="F39" s="5" t="s">
        <v>73</v>
      </c>
      <c r="G39" s="19"/>
      <c r="H39" s="12">
        <f>C39*G39</f>
        <v>0</v>
      </c>
    </row>
    <row r="40" spans="1:8" x14ac:dyDescent="0.25">
      <c r="A40" s="17" t="s">
        <v>74</v>
      </c>
      <c r="B40" s="14" t="s">
        <v>13</v>
      </c>
      <c r="C40" s="15"/>
      <c r="D40" s="15"/>
      <c r="E40" s="15"/>
      <c r="F40" s="14" t="s">
        <v>13</v>
      </c>
      <c r="G40" s="15"/>
      <c r="H40" s="15"/>
    </row>
    <row r="41" spans="1:8" x14ac:dyDescent="0.25">
      <c r="A41" s="9" t="s">
        <v>75</v>
      </c>
      <c r="B41" s="5" t="s">
        <v>76</v>
      </c>
      <c r="C41" s="12">
        <v>2</v>
      </c>
      <c r="D41" s="12">
        <v>0</v>
      </c>
      <c r="E41" s="12">
        <f>C41*D41</f>
        <v>0</v>
      </c>
      <c r="F41" s="5" t="s">
        <v>13</v>
      </c>
      <c r="G41" s="19"/>
      <c r="H41" s="12">
        <f>C41*G41</f>
        <v>0</v>
      </c>
    </row>
    <row r="42" spans="1:8" x14ac:dyDescent="0.25">
      <c r="A42" s="9" t="s">
        <v>77</v>
      </c>
      <c r="B42" s="5" t="s">
        <v>76</v>
      </c>
      <c r="C42" s="12">
        <v>6</v>
      </c>
      <c r="D42" s="12">
        <v>0</v>
      </c>
      <c r="E42" s="12">
        <f>C42*D42</f>
        <v>0</v>
      </c>
      <c r="F42" s="5" t="s">
        <v>13</v>
      </c>
      <c r="G42" s="19"/>
      <c r="H42" s="12">
        <f>C42*G42</f>
        <v>0</v>
      </c>
    </row>
    <row r="43" spans="1:8" x14ac:dyDescent="0.25">
      <c r="A43" s="9" t="s">
        <v>78</v>
      </c>
      <c r="B43" s="5" t="s">
        <v>76</v>
      </c>
      <c r="C43" s="12">
        <v>4</v>
      </c>
      <c r="D43" s="12">
        <v>0</v>
      </c>
      <c r="E43" s="12">
        <f>C43*D43</f>
        <v>0</v>
      </c>
      <c r="F43" s="5" t="s">
        <v>13</v>
      </c>
      <c r="G43" s="19"/>
      <c r="H43" s="12">
        <f>C43*G43</f>
        <v>0</v>
      </c>
    </row>
    <row r="44" spans="1:8" x14ac:dyDescent="0.25">
      <c r="A44" s="9" t="s">
        <v>79</v>
      </c>
      <c r="B44" s="5" t="s">
        <v>80</v>
      </c>
      <c r="C44" s="12">
        <v>1</v>
      </c>
      <c r="D44" s="12">
        <v>0</v>
      </c>
      <c r="E44" s="12">
        <f>C44*D44</f>
        <v>0</v>
      </c>
      <c r="F44" s="5" t="s">
        <v>13</v>
      </c>
      <c r="G44" s="19"/>
      <c r="H44" s="12">
        <f>C44*G44</f>
        <v>0</v>
      </c>
    </row>
    <row r="45" spans="1:8" x14ac:dyDescent="0.25">
      <c r="A45" s="9" t="s">
        <v>81</v>
      </c>
      <c r="B45" s="5" t="s">
        <v>80</v>
      </c>
      <c r="C45" s="12">
        <v>1</v>
      </c>
      <c r="D45" s="12">
        <v>0</v>
      </c>
      <c r="E45" s="12">
        <f>C45*D45</f>
        <v>0</v>
      </c>
      <c r="F45" s="5" t="s">
        <v>13</v>
      </c>
      <c r="G45" s="19"/>
      <c r="H45" s="12">
        <f>C45*G45</f>
        <v>0</v>
      </c>
    </row>
    <row r="46" spans="1:8" x14ac:dyDescent="0.25">
      <c r="A46" s="17" t="s">
        <v>82</v>
      </c>
      <c r="B46" s="14" t="s">
        <v>13</v>
      </c>
      <c r="C46" s="15"/>
      <c r="D46" s="15"/>
      <c r="E46" s="15"/>
      <c r="F46" s="14" t="s">
        <v>13</v>
      </c>
      <c r="G46" s="15"/>
      <c r="H46" s="15"/>
    </row>
    <row r="47" spans="1:8" x14ac:dyDescent="0.25">
      <c r="A47" s="17" t="s">
        <v>83</v>
      </c>
      <c r="B47" s="14" t="s">
        <v>13</v>
      </c>
      <c r="C47" s="15"/>
      <c r="D47" s="15"/>
      <c r="E47" s="15"/>
      <c r="F47" s="14" t="s">
        <v>13</v>
      </c>
      <c r="G47" s="15"/>
      <c r="H47" s="15"/>
    </row>
    <row r="48" spans="1:8" x14ac:dyDescent="0.25">
      <c r="A48" s="9" t="s">
        <v>84</v>
      </c>
      <c r="B48" s="5" t="s">
        <v>76</v>
      </c>
      <c r="C48" s="12">
        <v>8</v>
      </c>
      <c r="D48" s="12">
        <v>0</v>
      </c>
      <c r="E48" s="12">
        <f>C48*D48</f>
        <v>0</v>
      </c>
      <c r="F48" s="5" t="s">
        <v>13</v>
      </c>
      <c r="G48" s="19"/>
      <c r="H48" s="12">
        <f>C48*G48</f>
        <v>0</v>
      </c>
    </row>
    <row r="49" spans="1:8" x14ac:dyDescent="0.25">
      <c r="A49" s="9" t="s">
        <v>85</v>
      </c>
      <c r="B49" s="5" t="s">
        <v>76</v>
      </c>
      <c r="C49" s="12">
        <v>4</v>
      </c>
      <c r="D49" s="12">
        <v>0</v>
      </c>
      <c r="E49" s="12">
        <f>C49*D49</f>
        <v>0</v>
      </c>
      <c r="F49" s="5" t="s">
        <v>13</v>
      </c>
      <c r="G49" s="19"/>
      <c r="H49" s="12">
        <f>C49*G49</f>
        <v>0</v>
      </c>
    </row>
    <row r="50" spans="1:8" x14ac:dyDescent="0.25">
      <c r="A50" s="9" t="s">
        <v>86</v>
      </c>
      <c r="B50" s="5" t="s">
        <v>13</v>
      </c>
      <c r="C50" s="12"/>
      <c r="D50" s="12"/>
      <c r="E50" s="12">
        <f>I3+Parametry!B33/100*E44+Parametry!B33/100*E45+Parametry!B33/100*E48+Parametry!B33/100*E49</f>
        <v>0</v>
      </c>
      <c r="F50" s="5" t="s">
        <v>13</v>
      </c>
      <c r="G50" s="12"/>
      <c r="H50" s="12"/>
    </row>
    <row r="51" spans="1:8" x14ac:dyDescent="0.25">
      <c r="A51" s="16" t="s">
        <v>87</v>
      </c>
      <c r="B51" s="6" t="s">
        <v>13</v>
      </c>
      <c r="C51" s="13"/>
      <c r="D51" s="13"/>
      <c r="E51" s="13">
        <f>SUM(E5:E50)</f>
        <v>0</v>
      </c>
      <c r="F51" s="6" t="s">
        <v>13</v>
      </c>
      <c r="G51" s="13"/>
      <c r="H51" s="13">
        <f>SUM(H5:H50)</f>
        <v>0</v>
      </c>
    </row>
    <row r="52" spans="1:8" x14ac:dyDescent="0.25">
      <c r="A52" s="16" t="s">
        <v>88</v>
      </c>
      <c r="B52" s="6" t="s">
        <v>13</v>
      </c>
      <c r="C52" s="13"/>
      <c r="D52" s="13"/>
      <c r="E52" s="13"/>
      <c r="F52" s="6" t="s">
        <v>13</v>
      </c>
      <c r="G52" s="13"/>
      <c r="H52" s="13"/>
    </row>
    <row r="53" spans="1:8" x14ac:dyDescent="0.25">
      <c r="A53" s="17" t="s">
        <v>89</v>
      </c>
      <c r="B53" s="14" t="s">
        <v>13</v>
      </c>
      <c r="C53" s="15"/>
      <c r="D53" s="15"/>
      <c r="E53" s="15"/>
      <c r="F53" s="14" t="s">
        <v>13</v>
      </c>
      <c r="G53" s="15"/>
      <c r="H53" s="15"/>
    </row>
    <row r="54" spans="1:8" x14ac:dyDescent="0.25">
      <c r="A54" s="9" t="s">
        <v>90</v>
      </c>
      <c r="B54" s="5" t="s">
        <v>91</v>
      </c>
      <c r="C54" s="12">
        <v>0.06</v>
      </c>
      <c r="D54" s="12">
        <v>0</v>
      </c>
      <c r="E54" s="12">
        <f>C54*D54</f>
        <v>0</v>
      </c>
      <c r="F54" s="5" t="s">
        <v>13</v>
      </c>
      <c r="G54" s="19"/>
      <c r="H54" s="12">
        <f>C54*G54</f>
        <v>0</v>
      </c>
    </row>
    <row r="55" spans="1:8" x14ac:dyDescent="0.25">
      <c r="A55" s="17" t="s">
        <v>92</v>
      </c>
      <c r="B55" s="14" t="s">
        <v>13</v>
      </c>
      <c r="C55" s="15"/>
      <c r="D55" s="15"/>
      <c r="E55" s="15"/>
      <c r="F55" s="14" t="s">
        <v>13</v>
      </c>
      <c r="G55" s="15"/>
      <c r="H55" s="15"/>
    </row>
    <row r="56" spans="1:8" x14ac:dyDescent="0.25">
      <c r="A56" s="9" t="s">
        <v>93</v>
      </c>
      <c r="B56" s="5" t="s">
        <v>94</v>
      </c>
      <c r="C56" s="12">
        <v>20</v>
      </c>
      <c r="D56" s="12">
        <v>0</v>
      </c>
      <c r="E56" s="12">
        <f>C56*D56</f>
        <v>0</v>
      </c>
      <c r="F56" s="5" t="s">
        <v>13</v>
      </c>
      <c r="G56" s="19"/>
      <c r="H56" s="12">
        <f>C56*G56</f>
        <v>0</v>
      </c>
    </row>
    <row r="57" spans="1:8" x14ac:dyDescent="0.25">
      <c r="A57" s="17" t="s">
        <v>95</v>
      </c>
      <c r="B57" s="14" t="s">
        <v>13</v>
      </c>
      <c r="C57" s="15"/>
      <c r="D57" s="15"/>
      <c r="E57" s="15"/>
      <c r="F57" s="14" t="s">
        <v>13</v>
      </c>
      <c r="G57" s="15"/>
      <c r="H57" s="15"/>
    </row>
    <row r="58" spans="1:8" x14ac:dyDescent="0.25">
      <c r="A58" s="9" t="s">
        <v>96</v>
      </c>
      <c r="B58" s="5" t="s">
        <v>94</v>
      </c>
      <c r="C58" s="12">
        <v>6</v>
      </c>
      <c r="D58" s="12">
        <v>0</v>
      </c>
      <c r="E58" s="12">
        <f>C58*D58</f>
        <v>0</v>
      </c>
      <c r="F58" s="5" t="s">
        <v>13</v>
      </c>
      <c r="G58" s="19"/>
      <c r="H58" s="12">
        <f>C58*G58</f>
        <v>0</v>
      </c>
    </row>
    <row r="59" spans="1:8" x14ac:dyDescent="0.25">
      <c r="A59" s="17" t="s">
        <v>97</v>
      </c>
      <c r="B59" s="14" t="s">
        <v>13</v>
      </c>
      <c r="C59" s="15"/>
      <c r="D59" s="15"/>
      <c r="E59" s="15"/>
      <c r="F59" s="14" t="s">
        <v>13</v>
      </c>
      <c r="G59" s="15"/>
      <c r="H59" s="15"/>
    </row>
    <row r="60" spans="1:8" x14ac:dyDescent="0.25">
      <c r="A60" s="9" t="s">
        <v>98</v>
      </c>
      <c r="B60" s="5" t="s">
        <v>94</v>
      </c>
      <c r="C60" s="12">
        <v>12</v>
      </c>
      <c r="D60" s="12">
        <v>0</v>
      </c>
      <c r="E60" s="12">
        <f>C60*D60</f>
        <v>0</v>
      </c>
      <c r="F60" s="5" t="s">
        <v>13</v>
      </c>
      <c r="G60" s="19"/>
      <c r="H60" s="12">
        <f>C60*G60</f>
        <v>0</v>
      </c>
    </row>
    <row r="61" spans="1:8" x14ac:dyDescent="0.25">
      <c r="A61" s="17" t="s">
        <v>99</v>
      </c>
      <c r="B61" s="14" t="s">
        <v>13</v>
      </c>
      <c r="C61" s="15"/>
      <c r="D61" s="15"/>
      <c r="E61" s="15"/>
      <c r="F61" s="14" t="s">
        <v>13</v>
      </c>
      <c r="G61" s="15"/>
      <c r="H61" s="15"/>
    </row>
    <row r="62" spans="1:8" x14ac:dyDescent="0.25">
      <c r="A62" s="17" t="s">
        <v>100</v>
      </c>
      <c r="B62" s="14" t="s">
        <v>13</v>
      </c>
      <c r="C62" s="15"/>
      <c r="D62" s="15"/>
      <c r="E62" s="15"/>
      <c r="F62" s="14" t="s">
        <v>13</v>
      </c>
      <c r="G62" s="15"/>
      <c r="H62" s="15"/>
    </row>
    <row r="63" spans="1:8" x14ac:dyDescent="0.25">
      <c r="A63" s="9" t="s">
        <v>101</v>
      </c>
      <c r="B63" s="5" t="s">
        <v>102</v>
      </c>
      <c r="C63" s="12">
        <v>3</v>
      </c>
      <c r="D63" s="12">
        <v>0</v>
      </c>
      <c r="E63" s="12">
        <f>C63*D63</f>
        <v>0</v>
      </c>
      <c r="F63" s="5" t="s">
        <v>13</v>
      </c>
      <c r="G63" s="19"/>
      <c r="H63" s="12">
        <f>C63*G63</f>
        <v>0</v>
      </c>
    </row>
    <row r="64" spans="1:8" x14ac:dyDescent="0.25">
      <c r="A64" s="17" t="s">
        <v>103</v>
      </c>
      <c r="B64" s="14" t="s">
        <v>13</v>
      </c>
      <c r="C64" s="15"/>
      <c r="D64" s="15"/>
      <c r="E64" s="15"/>
      <c r="F64" s="14" t="s">
        <v>13</v>
      </c>
      <c r="G64" s="15"/>
      <c r="H64" s="15"/>
    </row>
    <row r="65" spans="1:8" x14ac:dyDescent="0.25">
      <c r="A65" s="9" t="s">
        <v>104</v>
      </c>
      <c r="B65" s="5" t="s">
        <v>102</v>
      </c>
      <c r="C65" s="12">
        <v>3</v>
      </c>
      <c r="D65" s="19"/>
      <c r="E65" s="12">
        <f>C65*D65</f>
        <v>0</v>
      </c>
      <c r="F65" s="5" t="s">
        <v>13</v>
      </c>
      <c r="G65" s="19"/>
      <c r="H65" s="12">
        <f>C65*G65</f>
        <v>0</v>
      </c>
    </row>
    <row r="66" spans="1:8" x14ac:dyDescent="0.25">
      <c r="A66" s="17" t="s">
        <v>105</v>
      </c>
      <c r="B66" s="14" t="s">
        <v>13</v>
      </c>
      <c r="C66" s="15"/>
      <c r="D66" s="15"/>
      <c r="E66" s="15"/>
      <c r="F66" s="14" t="s">
        <v>13</v>
      </c>
      <c r="G66" s="15"/>
      <c r="H66" s="15"/>
    </row>
    <row r="67" spans="1:8" x14ac:dyDescent="0.25">
      <c r="A67" s="9" t="s">
        <v>106</v>
      </c>
      <c r="B67" s="5" t="s">
        <v>102</v>
      </c>
      <c r="C67" s="12">
        <v>6</v>
      </c>
      <c r="D67" s="12">
        <v>0</v>
      </c>
      <c r="E67" s="12">
        <f>C67*D67</f>
        <v>0</v>
      </c>
      <c r="F67" s="5" t="s">
        <v>13</v>
      </c>
      <c r="G67" s="19"/>
      <c r="H67" s="12">
        <f>C67*G67</f>
        <v>0</v>
      </c>
    </row>
    <row r="68" spans="1:8" x14ac:dyDescent="0.25">
      <c r="A68" s="17" t="s">
        <v>107</v>
      </c>
      <c r="B68" s="14" t="s">
        <v>13</v>
      </c>
      <c r="C68" s="15"/>
      <c r="D68" s="15"/>
      <c r="E68" s="15"/>
      <c r="F68" s="14" t="s">
        <v>13</v>
      </c>
      <c r="G68" s="15"/>
      <c r="H68" s="15"/>
    </row>
    <row r="69" spans="1:8" x14ac:dyDescent="0.25">
      <c r="A69" s="9" t="s">
        <v>108</v>
      </c>
      <c r="B69" s="5" t="s">
        <v>35</v>
      </c>
      <c r="C69" s="12">
        <v>45</v>
      </c>
      <c r="D69" s="12">
        <v>0</v>
      </c>
      <c r="E69" s="12">
        <f>C69*D69</f>
        <v>0</v>
      </c>
      <c r="F69" s="5" t="s">
        <v>13</v>
      </c>
      <c r="G69" s="19"/>
      <c r="H69" s="12">
        <f>C69*G69</f>
        <v>0</v>
      </c>
    </row>
    <row r="70" spans="1:8" x14ac:dyDescent="0.25">
      <c r="A70" s="17" t="s">
        <v>109</v>
      </c>
      <c r="B70" s="14" t="s">
        <v>13</v>
      </c>
      <c r="C70" s="15"/>
      <c r="D70" s="15"/>
      <c r="E70" s="15"/>
      <c r="F70" s="14" t="s">
        <v>13</v>
      </c>
      <c r="G70" s="15"/>
      <c r="H70" s="15"/>
    </row>
    <row r="71" spans="1:8" x14ac:dyDescent="0.25">
      <c r="A71" s="9" t="s">
        <v>110</v>
      </c>
      <c r="B71" s="5" t="s">
        <v>35</v>
      </c>
      <c r="C71" s="12">
        <v>45</v>
      </c>
      <c r="D71" s="19"/>
      <c r="E71" s="12">
        <f>C71*D71</f>
        <v>0</v>
      </c>
      <c r="F71" s="5" t="s">
        <v>13</v>
      </c>
      <c r="G71" s="19"/>
      <c r="H71" s="12">
        <f>C71*G71</f>
        <v>0</v>
      </c>
    </row>
    <row r="72" spans="1:8" x14ac:dyDescent="0.25">
      <c r="A72" s="17" t="s">
        <v>111</v>
      </c>
      <c r="B72" s="14" t="s">
        <v>13</v>
      </c>
      <c r="C72" s="15"/>
      <c r="D72" s="15"/>
      <c r="E72" s="15"/>
      <c r="F72" s="14" t="s">
        <v>13</v>
      </c>
      <c r="G72" s="15"/>
      <c r="H72" s="15"/>
    </row>
    <row r="73" spans="1:8" x14ac:dyDescent="0.25">
      <c r="A73" s="9" t="s">
        <v>112</v>
      </c>
      <c r="B73" s="5" t="s">
        <v>35</v>
      </c>
      <c r="C73" s="12">
        <v>45</v>
      </c>
      <c r="D73" s="19"/>
      <c r="E73" s="12">
        <f>C73*D73</f>
        <v>0</v>
      </c>
      <c r="F73" s="5" t="s">
        <v>13</v>
      </c>
      <c r="G73" s="19"/>
      <c r="H73" s="12">
        <f>C73*G73</f>
        <v>0</v>
      </c>
    </row>
    <row r="74" spans="1:8" x14ac:dyDescent="0.25">
      <c r="A74" s="17" t="s">
        <v>113</v>
      </c>
      <c r="B74" s="14" t="s">
        <v>13</v>
      </c>
      <c r="C74" s="15"/>
      <c r="D74" s="15"/>
      <c r="E74" s="15"/>
      <c r="F74" s="14" t="s">
        <v>13</v>
      </c>
      <c r="G74" s="15"/>
      <c r="H74" s="15"/>
    </row>
    <row r="75" spans="1:8" x14ac:dyDescent="0.25">
      <c r="A75" s="9" t="s">
        <v>114</v>
      </c>
      <c r="B75" s="5" t="s">
        <v>35</v>
      </c>
      <c r="C75" s="12">
        <v>20</v>
      </c>
      <c r="D75" s="19"/>
      <c r="E75" s="12">
        <f>C75*D75</f>
        <v>0</v>
      </c>
      <c r="F75" s="5" t="s">
        <v>13</v>
      </c>
      <c r="G75" s="19"/>
      <c r="H75" s="12">
        <f>C75*G75</f>
        <v>0</v>
      </c>
    </row>
    <row r="76" spans="1:8" x14ac:dyDescent="0.25">
      <c r="A76" s="9" t="s">
        <v>115</v>
      </c>
      <c r="B76" s="5" t="s">
        <v>39</v>
      </c>
      <c r="C76" s="12">
        <v>1</v>
      </c>
      <c r="D76" s="12">
        <v>0</v>
      </c>
      <c r="E76" s="12">
        <f>C76*D76</f>
        <v>0</v>
      </c>
      <c r="F76" s="5" t="s">
        <v>13</v>
      </c>
      <c r="G76" s="19"/>
      <c r="H76" s="12">
        <f>C76*G76</f>
        <v>0</v>
      </c>
    </row>
    <row r="77" spans="1:8" x14ac:dyDescent="0.25">
      <c r="A77" s="17" t="s">
        <v>138</v>
      </c>
      <c r="B77" s="14" t="s">
        <v>13</v>
      </c>
      <c r="C77" s="15"/>
      <c r="D77" s="15"/>
      <c r="E77" s="15"/>
      <c r="F77" s="14" t="s">
        <v>13</v>
      </c>
      <c r="G77" s="15"/>
      <c r="H77" s="15"/>
    </row>
    <row r="78" spans="1:8" x14ac:dyDescent="0.25">
      <c r="A78" s="9" t="s">
        <v>139</v>
      </c>
      <c r="B78" s="5" t="s">
        <v>39</v>
      </c>
      <c r="C78" s="12">
        <v>1</v>
      </c>
      <c r="D78" s="12">
        <v>0</v>
      </c>
      <c r="E78" s="12">
        <f>C78*D78</f>
        <v>0</v>
      </c>
      <c r="F78" s="5" t="s">
        <v>13</v>
      </c>
      <c r="G78" s="19"/>
      <c r="H78" s="12">
        <f>C78*G78</f>
        <v>0</v>
      </c>
    </row>
    <row r="79" spans="1:8" x14ac:dyDescent="0.25">
      <c r="A79" s="17" t="s">
        <v>116</v>
      </c>
      <c r="B79" s="14" t="s">
        <v>13</v>
      </c>
      <c r="C79" s="15"/>
      <c r="D79" s="15"/>
      <c r="E79" s="15"/>
      <c r="F79" s="14" t="s">
        <v>13</v>
      </c>
      <c r="G79" s="15"/>
      <c r="H79" s="15"/>
    </row>
    <row r="80" spans="1:8" x14ac:dyDescent="0.25">
      <c r="A80" s="9" t="s">
        <v>117</v>
      </c>
      <c r="B80" s="5" t="s">
        <v>35</v>
      </c>
      <c r="C80" s="12">
        <v>2</v>
      </c>
      <c r="D80" s="19"/>
      <c r="E80" s="12">
        <f>C80*D80</f>
        <v>0</v>
      </c>
      <c r="F80" s="5" t="s">
        <v>13</v>
      </c>
      <c r="G80" s="19"/>
      <c r="H80" s="12">
        <f>C80*G80</f>
        <v>0</v>
      </c>
    </row>
    <row r="81" spans="1:8" x14ac:dyDescent="0.25">
      <c r="A81" s="17" t="s">
        <v>118</v>
      </c>
      <c r="B81" s="14" t="s">
        <v>13</v>
      </c>
      <c r="C81" s="15"/>
      <c r="D81" s="15"/>
      <c r="E81" s="15"/>
      <c r="F81" s="14" t="s">
        <v>13</v>
      </c>
      <c r="G81" s="15"/>
      <c r="H81" s="15"/>
    </row>
    <row r="82" spans="1:8" x14ac:dyDescent="0.25">
      <c r="A82" s="9" t="s">
        <v>119</v>
      </c>
      <c r="B82" s="5" t="s">
        <v>35</v>
      </c>
      <c r="C82" s="12">
        <v>45</v>
      </c>
      <c r="D82" s="12">
        <v>0</v>
      </c>
      <c r="E82" s="12">
        <f>C82*D82</f>
        <v>0</v>
      </c>
      <c r="F82" s="5" t="s">
        <v>13</v>
      </c>
      <c r="G82" s="19"/>
      <c r="H82" s="12">
        <f>C82*G82</f>
        <v>0</v>
      </c>
    </row>
    <row r="83" spans="1:8" x14ac:dyDescent="0.25">
      <c r="A83" s="17" t="s">
        <v>105</v>
      </c>
      <c r="B83" s="14" t="s">
        <v>13</v>
      </c>
      <c r="C83" s="15"/>
      <c r="D83" s="15"/>
      <c r="E83" s="15"/>
      <c r="F83" s="14" t="s">
        <v>13</v>
      </c>
      <c r="G83" s="15"/>
      <c r="H83" s="15"/>
    </row>
    <row r="84" spans="1:8" x14ac:dyDescent="0.25">
      <c r="A84" s="9" t="s">
        <v>120</v>
      </c>
      <c r="B84" s="5" t="s">
        <v>102</v>
      </c>
      <c r="C84" s="12">
        <v>6</v>
      </c>
      <c r="D84" s="12">
        <v>0</v>
      </c>
      <c r="E84" s="12">
        <f>C84*D84</f>
        <v>0</v>
      </c>
      <c r="F84" s="5" t="s">
        <v>13</v>
      </c>
      <c r="G84" s="19"/>
      <c r="H84" s="12">
        <f>C84*G84</f>
        <v>0</v>
      </c>
    </row>
    <row r="85" spans="1:8" x14ac:dyDescent="0.25">
      <c r="A85" s="9" t="s">
        <v>121</v>
      </c>
      <c r="B85" s="5" t="s">
        <v>91</v>
      </c>
      <c r="C85" s="12">
        <v>4</v>
      </c>
      <c r="D85" s="12">
        <v>0</v>
      </c>
      <c r="E85" s="12">
        <f>C85*D85</f>
        <v>0</v>
      </c>
      <c r="F85" s="5" t="s">
        <v>13</v>
      </c>
      <c r="G85" s="19"/>
      <c r="H85" s="12">
        <f>C85*G85</f>
        <v>0</v>
      </c>
    </row>
    <row r="86" spans="1:8" x14ac:dyDescent="0.25">
      <c r="A86" s="17" t="s">
        <v>122</v>
      </c>
      <c r="B86" s="14" t="s">
        <v>13</v>
      </c>
      <c r="C86" s="15"/>
      <c r="D86" s="15"/>
      <c r="E86" s="15"/>
      <c r="F86" s="14" t="s">
        <v>13</v>
      </c>
      <c r="G86" s="15"/>
      <c r="H86" s="15"/>
    </row>
    <row r="87" spans="1:8" x14ac:dyDescent="0.25">
      <c r="A87" s="9" t="s">
        <v>123</v>
      </c>
      <c r="B87" s="5" t="s">
        <v>94</v>
      </c>
      <c r="C87" s="12">
        <v>20</v>
      </c>
      <c r="D87" s="12">
        <v>0</v>
      </c>
      <c r="E87" s="12">
        <f>C87*D87</f>
        <v>0</v>
      </c>
      <c r="F87" s="5" t="s">
        <v>13</v>
      </c>
      <c r="G87" s="19"/>
      <c r="H87" s="12">
        <f>C87*G87</f>
        <v>0</v>
      </c>
    </row>
    <row r="88" spans="1:8" x14ac:dyDescent="0.25">
      <c r="A88" s="17" t="s">
        <v>124</v>
      </c>
      <c r="B88" s="14" t="s">
        <v>13</v>
      </c>
      <c r="C88" s="15"/>
      <c r="D88" s="15"/>
      <c r="E88" s="15"/>
      <c r="F88" s="14" t="s">
        <v>13</v>
      </c>
      <c r="G88" s="15"/>
      <c r="H88" s="15"/>
    </row>
    <row r="89" spans="1:8" x14ac:dyDescent="0.25">
      <c r="A89" s="9" t="s">
        <v>98</v>
      </c>
      <c r="B89" s="5" t="s">
        <v>94</v>
      </c>
      <c r="C89" s="12">
        <v>12</v>
      </c>
      <c r="D89" s="12">
        <v>0</v>
      </c>
      <c r="E89" s="12">
        <f>C89*D89</f>
        <v>0</v>
      </c>
      <c r="F89" s="5" t="s">
        <v>13</v>
      </c>
      <c r="G89" s="19"/>
      <c r="H89" s="12">
        <f>C89*G89</f>
        <v>0</v>
      </c>
    </row>
    <row r="90" spans="1:8" x14ac:dyDescent="0.25">
      <c r="A90" s="16" t="s">
        <v>125</v>
      </c>
      <c r="B90" s="6" t="s">
        <v>13</v>
      </c>
      <c r="C90" s="13"/>
      <c r="D90" s="13"/>
      <c r="E90" s="13">
        <f>SUM(E53:E89)</f>
        <v>0</v>
      </c>
      <c r="F90" s="6" t="s">
        <v>13</v>
      </c>
      <c r="G90" s="13"/>
      <c r="H90" s="13">
        <f>SUM(H53:H89)</f>
        <v>0</v>
      </c>
    </row>
    <row r="91" spans="1:8" x14ac:dyDescent="0.25">
      <c r="A91" s="9" t="s">
        <v>13</v>
      </c>
      <c r="B91" s="5" t="s">
        <v>13</v>
      </c>
      <c r="C91" s="12"/>
      <c r="D91" s="12"/>
      <c r="E91" s="12"/>
      <c r="F91" s="5" t="s">
        <v>13</v>
      </c>
      <c r="G91" s="12"/>
      <c r="H91" s="12"/>
    </row>
  </sheetData>
  <sheetProtection password="DCC5" sheet="1" objects="1" scenarios="1"/>
  <pageMargins left="0.25" right="0.25" top="0.75" bottom="0.75" header="0.3" footer="0.3"/>
  <pageSetup paperSize="9" scale="80" fitToHeight="0" orientation="portrait" r:id="rId1"/>
  <headerFooter>
    <oddHeader>&amp;CNasvětlení přechodů pro chodce v Uherském Brodě
SOI 01 - Přechod v Havřicích, ulice Brodská</oddHeader>
    <oddFooter>&amp;RList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zoomScale="115" zoomScaleNormal="115" workbookViewId="0">
      <selection activeCell="A9" sqref="A9"/>
    </sheetView>
  </sheetViews>
  <sheetFormatPr defaultRowHeight="15" x14ac:dyDescent="0.25"/>
  <cols>
    <col min="1" max="1" width="28.42578125" style="1" bestFit="1" customWidth="1"/>
    <col min="2" max="2" width="63.42578125" style="1" bestFit="1" customWidth="1"/>
    <col min="3" max="3" width="0" hidden="1" customWidth="1"/>
    <col min="4" max="4" width="0" style="2" hidden="1" customWidth="1"/>
  </cols>
  <sheetData>
    <row r="1" spans="1:3" x14ac:dyDescent="0.25">
      <c r="A1" s="5" t="s">
        <v>0</v>
      </c>
      <c r="B1" s="5" t="s">
        <v>1</v>
      </c>
      <c r="C1" s="4"/>
    </row>
    <row r="2" spans="1:3" x14ac:dyDescent="0.25">
      <c r="A2" s="5" t="s">
        <v>2</v>
      </c>
      <c r="B2" s="6" t="s">
        <v>3</v>
      </c>
      <c r="C2" s="4"/>
    </row>
    <row r="3" spans="1:3" x14ac:dyDescent="0.25">
      <c r="A3" s="5" t="s">
        <v>4</v>
      </c>
      <c r="B3" s="7" t="s">
        <v>5</v>
      </c>
      <c r="C3" s="4"/>
    </row>
    <row r="4" spans="1:3" x14ac:dyDescent="0.25">
      <c r="A4" s="5" t="s">
        <v>6</v>
      </c>
      <c r="B4" s="7" t="s">
        <v>7</v>
      </c>
      <c r="C4" s="4"/>
    </row>
    <row r="5" spans="1:3" x14ac:dyDescent="0.25">
      <c r="A5" s="5" t="s">
        <v>8</v>
      </c>
      <c r="B5" s="7" t="s">
        <v>9</v>
      </c>
      <c r="C5" s="4"/>
    </row>
    <row r="6" spans="1:3" x14ac:dyDescent="0.25">
      <c r="A6" s="5" t="s">
        <v>10</v>
      </c>
      <c r="B6" s="7" t="s">
        <v>11</v>
      </c>
      <c r="C6" s="4"/>
    </row>
    <row r="7" spans="1:3" x14ac:dyDescent="0.25">
      <c r="A7" s="5" t="s">
        <v>12</v>
      </c>
      <c r="B7" s="7" t="s">
        <v>13</v>
      </c>
      <c r="C7" s="4"/>
    </row>
    <row r="8" spans="1:3" x14ac:dyDescent="0.25">
      <c r="A8" s="5" t="s">
        <v>14</v>
      </c>
      <c r="B8" s="7" t="s">
        <v>13</v>
      </c>
      <c r="C8" s="4"/>
    </row>
    <row r="9" spans="1:3" x14ac:dyDescent="0.25">
      <c r="A9" s="5" t="s">
        <v>15</v>
      </c>
      <c r="B9" s="7" t="s">
        <v>16</v>
      </c>
      <c r="C9" s="4"/>
    </row>
    <row r="10" spans="1:3" x14ac:dyDescent="0.25">
      <c r="A10" s="5" t="s">
        <v>17</v>
      </c>
      <c r="B10" s="7" t="s">
        <v>18</v>
      </c>
      <c r="C10" s="4"/>
    </row>
    <row r="11" spans="1:3" x14ac:dyDescent="0.25">
      <c r="A11" s="5" t="s">
        <v>19</v>
      </c>
      <c r="B11" s="7" t="s">
        <v>20</v>
      </c>
      <c r="C11" s="4"/>
    </row>
    <row r="12" spans="1:3" x14ac:dyDescent="0.25">
      <c r="A12" s="5" t="s">
        <v>21</v>
      </c>
      <c r="B12" s="7" t="s">
        <v>18</v>
      </c>
      <c r="C12" s="4"/>
    </row>
    <row r="13" spans="1:3" x14ac:dyDescent="0.25">
      <c r="A13" s="5" t="s">
        <v>22</v>
      </c>
      <c r="B13" s="7"/>
      <c r="C13" s="4"/>
    </row>
    <row r="14" spans="1:3" x14ac:dyDescent="0.25">
      <c r="A14" s="5" t="s">
        <v>23</v>
      </c>
      <c r="B14" s="7" t="s">
        <v>24</v>
      </c>
      <c r="C14" s="4"/>
    </row>
    <row r="15" spans="1:3" x14ac:dyDescent="0.25">
      <c r="A15" s="5" t="s">
        <v>13</v>
      </c>
      <c r="B15" s="5" t="s">
        <v>13</v>
      </c>
      <c r="C15" s="4"/>
    </row>
    <row r="16" spans="1:3" x14ac:dyDescent="0.25">
      <c r="A16" s="5"/>
      <c r="B16" s="8"/>
      <c r="C16" s="4"/>
    </row>
    <row r="17" spans="1:3" x14ac:dyDescent="0.25">
      <c r="A17" s="5"/>
      <c r="B17" s="8"/>
      <c r="C17" s="4"/>
    </row>
    <row r="18" spans="1:3" x14ac:dyDescent="0.25">
      <c r="A18" s="5"/>
      <c r="B18" s="8"/>
      <c r="C18" s="4"/>
    </row>
    <row r="19" spans="1:3" x14ac:dyDescent="0.25">
      <c r="A19" s="5"/>
      <c r="B19" s="8"/>
      <c r="C19" s="4"/>
    </row>
    <row r="20" spans="1:3" x14ac:dyDescent="0.25">
      <c r="A20" s="5"/>
      <c r="B20" s="8"/>
      <c r="C20" s="4"/>
    </row>
    <row r="21" spans="1:3" x14ac:dyDescent="0.25">
      <c r="A21" s="5"/>
      <c r="B21" s="8"/>
      <c r="C21" s="4"/>
    </row>
    <row r="22" spans="1:3" x14ac:dyDescent="0.25">
      <c r="A22" s="5"/>
      <c r="B22" s="8"/>
      <c r="C22" s="4"/>
    </row>
    <row r="23" spans="1:3" x14ac:dyDescent="0.25">
      <c r="A23" s="5"/>
      <c r="B23" s="8"/>
      <c r="C23" s="4"/>
    </row>
    <row r="24" spans="1:3" x14ac:dyDescent="0.25">
      <c r="A24" s="5"/>
      <c r="B24" s="8"/>
      <c r="C24" s="4"/>
    </row>
    <row r="25" spans="1:3" x14ac:dyDescent="0.25">
      <c r="A25" s="5"/>
      <c r="B25" s="8"/>
      <c r="C25" s="4"/>
    </row>
    <row r="26" spans="1:3" x14ac:dyDescent="0.25">
      <c r="A26" s="5"/>
      <c r="B26" s="8"/>
      <c r="C26" s="4"/>
    </row>
    <row r="27" spans="1:3" x14ac:dyDescent="0.25">
      <c r="A27" s="5"/>
      <c r="B27" s="8"/>
      <c r="C27" s="4"/>
    </row>
    <row r="28" spans="1:3" x14ac:dyDescent="0.25">
      <c r="A28" s="5"/>
      <c r="B28" s="8"/>
      <c r="C28" s="4"/>
    </row>
    <row r="29" spans="1:3" x14ac:dyDescent="0.25">
      <c r="A29" s="5"/>
      <c r="B29" s="8"/>
      <c r="C29" s="4"/>
    </row>
    <row r="30" spans="1:3" x14ac:dyDescent="0.25">
      <c r="A30" s="5"/>
      <c r="B30" s="8"/>
      <c r="C30" s="4"/>
    </row>
    <row r="31" spans="1:3" x14ac:dyDescent="0.25">
      <c r="A31" s="9"/>
      <c r="B31" s="8"/>
      <c r="C31" s="4"/>
    </row>
    <row r="32" spans="1:3" x14ac:dyDescent="0.25">
      <c r="A32" s="5"/>
      <c r="B32" s="8"/>
      <c r="C32" s="4"/>
    </row>
    <row r="33" spans="1:2" x14ac:dyDescent="0.25">
      <c r="A33" s="10"/>
      <c r="B33" s="10"/>
    </row>
  </sheetData>
  <sheetProtection password="DCC5" sheet="1" objects="1" scenarios="1"/>
  <pageMargins left="0.70866141732283472" right="0.70866141732283472" top="0.78740157480314965" bottom="0.78740157480314965" header="0.31496062992125984" footer="0.31496062992125984"/>
  <pageSetup paperSize="9" scale="95" firstPageNumber="3" fitToHeight="0" orientation="portrait" useFirstPageNumber="1" r:id="rId1"/>
  <headerFooter>
    <oddHeader>&amp;CNasvětlení přechodů pro chodce v Uherském Brodě
SOI 01 - Přechod v Havřicích, ulice Brodská</oddHeader>
    <oddFooter>&amp;RList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Informace pro vyplnění</vt:lpstr>
      <vt:lpstr>Krycí list</vt:lpstr>
      <vt:lpstr>Rozpočet</vt:lpstr>
      <vt:lpstr>Parametry</vt:lpstr>
      <vt:lpstr>'Krycí list'!Oblast_tisku</vt:lpstr>
      <vt:lpstr>Rozpočet!Oblast_tisku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Stana02</dc:creator>
  <cp:lastModifiedBy>Manda Libor, DiS.</cp:lastModifiedBy>
  <cp:lastPrinted>2021-03-25T07:21:42Z</cp:lastPrinted>
  <dcterms:created xsi:type="dcterms:W3CDTF">2019-09-17T12:16:54Z</dcterms:created>
  <dcterms:modified xsi:type="dcterms:W3CDTF">2021-03-26T09:48:36Z</dcterms:modified>
</cp:coreProperties>
</file>